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OneDrive - CARNET\Desktop\"/>
    </mc:Choice>
  </mc:AlternateContent>
  <xr:revisionPtr revIDLastSave="0" documentId="13_ncr:1_{D7E6AA60-A092-4ECD-AFAB-7BDAB8F7E4FE}" xr6:coauthVersionLast="36" xr6:coauthVersionMax="47" xr10:uidLastSave="{00000000-0000-0000-0000-000000000000}"/>
  <bookViews>
    <workbookView xWindow="-105" yWindow="-105" windowWidth="23250" windowHeight="12450" xr2:uid="{00000000-000D-0000-FFFF-FFFF00000000}"/>
  </bookViews>
  <sheets>
    <sheet name="SAŽETAK" sheetId="1" r:id="rId1"/>
    <sheet name=" Račun prih. i rash. ekonomska " sheetId="9" r:id="rId2"/>
    <sheet name=" Račun prih. i rash. izvori fin" sheetId="3" r:id="rId3"/>
    <sheet name="Rashodi prema funkcijskoj kl" sheetId="5" r:id="rId4"/>
    <sheet name="Račun financiranja" sheetId="6" state="hidden" r:id="rId5"/>
    <sheet name=" Račun financiranja" sheetId="8" r:id="rId6"/>
    <sheet name="POSEBNI DIO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3" l="1"/>
  <c r="F27" i="3"/>
  <c r="D27" i="3"/>
  <c r="E25" i="3"/>
  <c r="F25" i="3"/>
  <c r="D25" i="3"/>
  <c r="F26" i="3"/>
  <c r="G21" i="9"/>
  <c r="F21" i="9"/>
  <c r="E21" i="9"/>
  <c r="F19" i="9"/>
  <c r="G19" i="9"/>
  <c r="E19" i="9"/>
  <c r="E36" i="9"/>
  <c r="F36" i="9"/>
  <c r="H9" i="7"/>
  <c r="H83" i="7"/>
  <c r="G83" i="7"/>
  <c r="H74" i="7"/>
  <c r="H75" i="7"/>
  <c r="H62" i="7"/>
  <c r="H58" i="7"/>
  <c r="H57" i="7" s="1"/>
  <c r="H53" i="7" s="1"/>
  <c r="H60" i="7"/>
  <c r="H54" i="7"/>
  <c r="H56" i="7"/>
  <c r="H55" i="7"/>
  <c r="H50" i="7"/>
  <c r="H45" i="7" s="1"/>
  <c r="H51" i="7"/>
  <c r="H47" i="7"/>
  <c r="H46" i="7"/>
  <c r="H48" i="7"/>
  <c r="G9" i="7"/>
  <c r="G62" i="7"/>
  <c r="G77" i="7"/>
  <c r="G45" i="7"/>
  <c r="H26" i="7"/>
  <c r="H29" i="7"/>
  <c r="H11" i="7"/>
  <c r="H125" i="7"/>
  <c r="G125" i="7"/>
  <c r="H95" i="7"/>
  <c r="H98" i="7"/>
  <c r="H97" i="7"/>
  <c r="H96" i="7" s="1"/>
  <c r="G98" i="7"/>
  <c r="G97" i="7" s="1"/>
  <c r="H93" i="7"/>
  <c r="H94" i="7"/>
  <c r="G94" i="7"/>
  <c r="G93" i="7" s="1"/>
  <c r="H78" i="7"/>
  <c r="G78" i="7"/>
  <c r="G54" i="7"/>
  <c r="G47" i="7"/>
  <c r="G46" i="7"/>
  <c r="G26" i="7"/>
  <c r="G12" i="7"/>
  <c r="F10" i="9"/>
  <c r="F9" i="7"/>
  <c r="F125" i="7"/>
  <c r="H127" i="7"/>
  <c r="H126" i="7"/>
  <c r="G126" i="7"/>
  <c r="F126" i="7"/>
  <c r="H107" i="7"/>
  <c r="H106" i="7"/>
  <c r="H105" i="7" s="1"/>
  <c r="H104" i="7" s="1"/>
  <c r="H103" i="7" s="1"/>
  <c r="G105" i="7"/>
  <c r="F105" i="7"/>
  <c r="G104" i="7"/>
  <c r="G103" i="7" s="1"/>
  <c r="F104" i="7"/>
  <c r="F103" i="7" s="1"/>
  <c r="F89" i="7"/>
  <c r="F88" i="7" s="1"/>
  <c r="F85" i="7"/>
  <c r="F84" i="7" s="1"/>
  <c r="F94" i="7"/>
  <c r="F93" i="7" s="1"/>
  <c r="F101" i="7"/>
  <c r="F100" i="7" s="1"/>
  <c r="H99" i="7"/>
  <c r="F98" i="7"/>
  <c r="F97" i="7" s="1"/>
  <c r="F96" i="7" s="1"/>
  <c r="H89" i="7"/>
  <c r="G89" i="7"/>
  <c r="H87" i="7"/>
  <c r="H86" i="7"/>
  <c r="G85" i="7"/>
  <c r="G84" i="7" s="1"/>
  <c r="F110" i="7"/>
  <c r="F109" i="7" s="1"/>
  <c r="F108" i="7" s="1"/>
  <c r="G110" i="7"/>
  <c r="G109" i="7" s="1"/>
  <c r="G108" i="7" s="1"/>
  <c r="H111" i="7"/>
  <c r="H112" i="7"/>
  <c r="F75" i="7"/>
  <c r="F74" i="7" s="1"/>
  <c r="F64" i="7"/>
  <c r="F66" i="7"/>
  <c r="F78" i="7"/>
  <c r="F77" i="7" s="1"/>
  <c r="H76" i="7"/>
  <c r="F58" i="7"/>
  <c r="F55" i="7"/>
  <c r="F54" i="7" s="1"/>
  <c r="F60" i="7"/>
  <c r="H59" i="7"/>
  <c r="G58" i="7"/>
  <c r="G57" i="7" s="1"/>
  <c r="F51" i="7"/>
  <c r="F50" i="7" s="1"/>
  <c r="F47" i="7"/>
  <c r="F46" i="7" s="1"/>
  <c r="F31" i="7"/>
  <c r="F26" i="7"/>
  <c r="G9" i="1"/>
  <c r="H9" i="1"/>
  <c r="F83" i="7" l="1"/>
  <c r="G100" i="7"/>
  <c r="H110" i="7"/>
  <c r="H109" i="7" s="1"/>
  <c r="G96" i="7"/>
  <c r="H85" i="7"/>
  <c r="H84" i="7" s="1"/>
  <c r="F63" i="7"/>
  <c r="F57" i="7"/>
  <c r="F53" i="7" s="1"/>
  <c r="F45" i="7"/>
  <c r="A1" i="3"/>
  <c r="H108" i="7" l="1"/>
  <c r="H100" i="7"/>
  <c r="F52" i="3"/>
  <c r="F51" i="3"/>
  <c r="F53" i="3"/>
  <c r="F50" i="3"/>
  <c r="E49" i="3"/>
  <c r="D49" i="3"/>
  <c r="G37" i="9"/>
  <c r="G38" i="9"/>
  <c r="G39" i="9"/>
  <c r="F49" i="3" l="1"/>
  <c r="G36" i="9"/>
  <c r="F150" i="7"/>
  <c r="G43" i="7"/>
  <c r="G42" i="7" s="1"/>
  <c r="F43" i="7"/>
  <c r="F42" i="7" s="1"/>
  <c r="H44" i="7"/>
  <c r="H43" i="7" s="1"/>
  <c r="H42" i="7" s="1"/>
  <c r="H38" i="7"/>
  <c r="H32" i="7"/>
  <c r="H31" i="7" s="1"/>
  <c r="H30" i="7" s="1"/>
  <c r="F30" i="7"/>
  <c r="G31" i="7"/>
  <c r="G30" i="7" s="1"/>
  <c r="H27" i="7"/>
  <c r="G20" i="7"/>
  <c r="F20" i="7"/>
  <c r="H14" i="7"/>
  <c r="G11" i="7"/>
  <c r="F12" i="7"/>
  <c r="F11" i="7" s="1"/>
  <c r="E43" i="3"/>
  <c r="E39" i="3"/>
  <c r="E37" i="3"/>
  <c r="E35" i="3"/>
  <c r="E21" i="3"/>
  <c r="F14" i="3"/>
  <c r="F13" i="3" s="1"/>
  <c r="E23" i="3"/>
  <c r="F23" i="3"/>
  <c r="E17" i="3"/>
  <c r="D45" i="3"/>
  <c r="F44" i="3"/>
  <c r="D43" i="3"/>
  <c r="F42" i="3"/>
  <c r="F41" i="3"/>
  <c r="F40" i="3"/>
  <c r="D39" i="3"/>
  <c r="F38" i="3"/>
  <c r="D37" i="3"/>
  <c r="F36" i="3"/>
  <c r="D35" i="3"/>
  <c r="F34" i="3"/>
  <c r="F33" i="3"/>
  <c r="E32" i="3"/>
  <c r="D32" i="3"/>
  <c r="E10" i="3"/>
  <c r="D10" i="3"/>
  <c r="D23" i="3"/>
  <c r="D21" i="3"/>
  <c r="D17" i="3"/>
  <c r="D15" i="3"/>
  <c r="D13" i="3"/>
  <c r="F16" i="3"/>
  <c r="G33" i="9"/>
  <c r="G27" i="9"/>
  <c r="G28" i="9"/>
  <c r="G29" i="9"/>
  <c r="G30" i="9"/>
  <c r="G31" i="9"/>
  <c r="F32" i="9"/>
  <c r="G11" i="9"/>
  <c r="G12" i="9"/>
  <c r="G13" i="9"/>
  <c r="G14" i="9"/>
  <c r="G15" i="9"/>
  <c r="G16" i="9"/>
  <c r="G18" i="9"/>
  <c r="F17" i="9"/>
  <c r="E17" i="9"/>
  <c r="E10" i="9"/>
  <c r="E32" i="9"/>
  <c r="B1" i="9"/>
  <c r="F19" i="3"/>
  <c r="F39" i="3" l="1"/>
  <c r="F37" i="3"/>
  <c r="G32" i="9"/>
  <c r="D47" i="3"/>
  <c r="F43" i="3"/>
  <c r="G17" i="9"/>
  <c r="E47" i="3"/>
  <c r="F35" i="3"/>
  <c r="F32" i="3"/>
  <c r="E34" i="9"/>
  <c r="E26" i="9"/>
  <c r="F34" i="9"/>
  <c r="F26" i="9"/>
  <c r="G26" i="9" l="1"/>
  <c r="F47" i="3"/>
  <c r="G10" i="9"/>
  <c r="G34" i="9"/>
  <c r="F12" i="3" l="1"/>
  <c r="F11" i="3"/>
  <c r="F10" i="3" l="1"/>
  <c r="H41" i="7"/>
  <c r="I40" i="1"/>
  <c r="H12" i="1"/>
  <c r="H82" i="7"/>
  <c r="H81" i="7" s="1"/>
  <c r="G81" i="7"/>
  <c r="F81" i="7"/>
  <c r="F80" i="7" s="1"/>
  <c r="F62" i="7" s="1"/>
  <c r="G12" i="1"/>
  <c r="I30" i="1"/>
  <c r="G80" i="7" l="1"/>
  <c r="G74" i="7" s="1"/>
  <c r="H80" i="7"/>
  <c r="H77" i="7"/>
  <c r="I39" i="1"/>
  <c r="I38" i="1"/>
  <c r="H15" i="1"/>
  <c r="G75" i="7" l="1"/>
  <c r="H40" i="7"/>
  <c r="H39" i="7" s="1"/>
  <c r="G40" i="7"/>
  <c r="G39" i="7" s="1"/>
  <c r="F40" i="7"/>
  <c r="F39" i="7" s="1"/>
  <c r="H140" i="7"/>
  <c r="H139" i="7" s="1"/>
  <c r="H138" i="7" s="1"/>
  <c r="H137" i="7" s="1"/>
  <c r="G139" i="7"/>
  <c r="G138" i="7" s="1"/>
  <c r="G137" i="7" s="1"/>
  <c r="F139" i="7"/>
  <c r="F138" i="7" s="1"/>
  <c r="F137" i="7" s="1"/>
  <c r="H29" i="8"/>
  <c r="H27" i="8"/>
  <c r="H26" i="8"/>
  <c r="H25" i="8"/>
  <c r="H24" i="8"/>
  <c r="G23" i="8"/>
  <c r="G22" i="8" s="1"/>
  <c r="G31" i="8" s="1"/>
  <c r="F23" i="8"/>
  <c r="F22" i="8" s="1"/>
  <c r="F31" i="8" s="1"/>
  <c r="H14" i="8"/>
  <c r="H13" i="8"/>
  <c r="H15" i="8"/>
  <c r="H17" i="8"/>
  <c r="H12" i="8"/>
  <c r="G11" i="8"/>
  <c r="G10" i="8" s="1"/>
  <c r="G19" i="8" s="1"/>
  <c r="F11" i="8"/>
  <c r="F10" i="8" s="1"/>
  <c r="F19" i="8" s="1"/>
  <c r="B1" i="8"/>
  <c r="I10" i="1"/>
  <c r="I11" i="1"/>
  <c r="I12" i="1"/>
  <c r="I13" i="1"/>
  <c r="I14" i="1"/>
  <c r="I9" i="1"/>
  <c r="I15" i="1" l="1"/>
  <c r="H11" i="8"/>
  <c r="H10" i="8" s="1"/>
  <c r="H19" i="8" s="1"/>
  <c r="H23" i="8"/>
  <c r="H22" i="8" s="1"/>
  <c r="H31" i="8" s="1"/>
  <c r="G15" i="1"/>
  <c r="G24" i="1" s="1"/>
  <c r="H151" i="7" l="1"/>
  <c r="H150" i="7" s="1"/>
  <c r="H149" i="7" s="1"/>
  <c r="G150" i="7"/>
  <c r="G149" i="7" s="1"/>
  <c r="F149" i="7"/>
  <c r="H148" i="7"/>
  <c r="H147" i="7" s="1"/>
  <c r="H146" i="7" s="1"/>
  <c r="G147" i="7"/>
  <c r="G146" i="7" s="1"/>
  <c r="F147" i="7"/>
  <c r="F146" i="7" s="1"/>
  <c r="E12" i="5"/>
  <c r="G145" i="7" l="1"/>
  <c r="H145" i="7"/>
  <c r="F145" i="7"/>
  <c r="H144" i="7"/>
  <c r="H132" i="7"/>
  <c r="H129" i="7"/>
  <c r="H124" i="7"/>
  <c r="H121" i="7"/>
  <c r="H118" i="7"/>
  <c r="H116" i="7"/>
  <c r="H66" i="7"/>
  <c r="H65" i="7"/>
  <c r="H37" i="7"/>
  <c r="H36" i="7"/>
  <c r="H35" i="7"/>
  <c r="H28" i="7"/>
  <c r="H23" i="7"/>
  <c r="H22" i="7"/>
  <c r="H21" i="7"/>
  <c r="H18" i="7"/>
  <c r="H17" i="7"/>
  <c r="H13" i="7"/>
  <c r="H12" i="7" s="1"/>
  <c r="F22" i="3"/>
  <c r="F21" i="3" s="1"/>
  <c r="F15" i="3"/>
  <c r="F20" i="3"/>
  <c r="F18" i="3"/>
  <c r="H20" i="7" l="1"/>
  <c r="H19" i="7" s="1"/>
  <c r="F17" i="3"/>
  <c r="D11" i="5"/>
  <c r="D10" i="5" s="1"/>
  <c r="E11" i="5"/>
  <c r="E10" i="5" s="1"/>
  <c r="C11" i="5"/>
  <c r="C10" i="5" s="1"/>
  <c r="F143" i="7" l="1"/>
  <c r="F142" i="7" s="1"/>
  <c r="F141" i="7" s="1"/>
  <c r="G143" i="7"/>
  <c r="G142" i="7" s="1"/>
  <c r="G141" i="7" s="1"/>
  <c r="H143" i="7"/>
  <c r="H142" i="7" s="1"/>
  <c r="H141" i="7" s="1"/>
  <c r="F135" i="7"/>
  <c r="F134" i="7" s="1"/>
  <c r="F133" i="7" s="1"/>
  <c r="G135" i="7"/>
  <c r="G134" i="7" s="1"/>
  <c r="G133" i="7" s="1"/>
  <c r="H135" i="7"/>
  <c r="H134" i="7" s="1"/>
  <c r="H133" i="7" s="1"/>
  <c r="F131" i="7"/>
  <c r="F130" i="7" s="1"/>
  <c r="G131" i="7"/>
  <c r="G130" i="7" s="1"/>
  <c r="H131" i="7"/>
  <c r="H130" i="7" s="1"/>
  <c r="F128" i="7"/>
  <c r="G128" i="7"/>
  <c r="G101" i="7" s="1"/>
  <c r="H128" i="7"/>
  <c r="H101" i="7" s="1"/>
  <c r="F123" i="7"/>
  <c r="F122" i="7" s="1"/>
  <c r="G123" i="7"/>
  <c r="G122" i="7" s="1"/>
  <c r="H123" i="7"/>
  <c r="H122" i="7" s="1"/>
  <c r="F120" i="7"/>
  <c r="F119" i="7" s="1"/>
  <c r="G120" i="7"/>
  <c r="G119" i="7" s="1"/>
  <c r="H120" i="7"/>
  <c r="H119" i="7" s="1"/>
  <c r="F115" i="7"/>
  <c r="G115" i="7"/>
  <c r="H115" i="7"/>
  <c r="F117" i="7"/>
  <c r="G117" i="7"/>
  <c r="H117" i="7"/>
  <c r="F71" i="7"/>
  <c r="F70" i="7" s="1"/>
  <c r="G71" i="7"/>
  <c r="G70" i="7" s="1"/>
  <c r="H71" i="7"/>
  <c r="H70" i="7" s="1"/>
  <c r="F68" i="7"/>
  <c r="G68" i="7"/>
  <c r="H68" i="7"/>
  <c r="G64" i="7"/>
  <c r="G63" i="7" s="1"/>
  <c r="G55" i="7" s="1"/>
  <c r="H64" i="7"/>
  <c r="H63" i="7" s="1"/>
  <c r="F34" i="7"/>
  <c r="F33" i="7" s="1"/>
  <c r="G34" i="7"/>
  <c r="G33" i="7" s="1"/>
  <c r="H34" i="7"/>
  <c r="H33" i="7" s="1"/>
  <c r="F25" i="7"/>
  <c r="G25" i="7"/>
  <c r="H25" i="7"/>
  <c r="F19" i="7"/>
  <c r="G19" i="7"/>
  <c r="F16" i="7"/>
  <c r="F15" i="7" s="1"/>
  <c r="G16" i="7"/>
  <c r="G15" i="7" s="1"/>
  <c r="H16" i="7"/>
  <c r="H15" i="7" s="1"/>
  <c r="G53" i="7" l="1"/>
  <c r="H67" i="7"/>
  <c r="G67" i="7"/>
  <c r="G51" i="7" s="1"/>
  <c r="F67" i="7"/>
  <c r="G10" i="7"/>
  <c r="H10" i="7"/>
  <c r="F10" i="7"/>
  <c r="F114" i="7"/>
  <c r="F113" i="7" s="1"/>
  <c r="H114" i="7"/>
  <c r="H113" i="7" s="1"/>
  <c r="B1" i="5"/>
  <c r="B1" i="7"/>
  <c r="G114" i="7"/>
  <c r="G113" i="7" s="1"/>
  <c r="F8" i="7" l="1"/>
  <c r="F7" i="7" s="1"/>
  <c r="F6" i="7" s="1"/>
  <c r="G8" i="7"/>
  <c r="G7" i="7" s="1"/>
  <c r="G6" i="7" s="1"/>
  <c r="H8" i="7"/>
  <c r="H7" i="7" s="1"/>
  <c r="H6" i="7" s="1"/>
</calcChain>
</file>

<file path=xl/sharedStrings.xml><?xml version="1.0" encoding="utf-8"?>
<sst xmlns="http://schemas.openxmlformats.org/spreadsheetml/2006/main" count="405" uniqueCount="152">
  <si>
    <t>PRIHODI UKUPNO</t>
  </si>
  <si>
    <t>RASHODI UKUPNO</t>
  </si>
  <si>
    <t>RAZLIKA - VIŠAK / MANJAK</t>
  </si>
  <si>
    <t>VIŠAK / MANJAK IZ PRETHODNE(IH) GODINE KOJI ĆE SE RASPOREDITI / POKRITI</t>
  </si>
  <si>
    <t>NETO FINANCIRANJE</t>
  </si>
  <si>
    <t>Izvršenje 2021.</t>
  </si>
  <si>
    <t>Plan 2022.</t>
  </si>
  <si>
    <t>Naziv prihoda</t>
  </si>
  <si>
    <t xml:space="preserve">A. RAČUN PRIHODA I RASHODA </t>
  </si>
  <si>
    <t>Razred</t>
  </si>
  <si>
    <t>Skupina</t>
  </si>
  <si>
    <t>Izvor</t>
  </si>
  <si>
    <t>Prihodi poslovanja</t>
  </si>
  <si>
    <t>Opći prihodi i primici</t>
  </si>
  <si>
    <t>Naziv rashoda</t>
  </si>
  <si>
    <t>Rashodi poslovanja</t>
  </si>
  <si>
    <t>Rashodi za zaposlene</t>
  </si>
  <si>
    <t>Rashodi za nabavu nefinancijske imovine</t>
  </si>
  <si>
    <t>RASHODI PREMA FUNKCIJSKOJ KLASIFIKACIJI</t>
  </si>
  <si>
    <t>BROJČANA OZNAKA I NAZIV</t>
  </si>
  <si>
    <t>UKUPNI RASHODI</t>
  </si>
  <si>
    <t>B. RAČUN FINANCIRANJA</t>
  </si>
  <si>
    <t>Primici od financijske imovine i zaduživanja</t>
  </si>
  <si>
    <t>Izdaci za financijsku imovinu i otplate zajmova</t>
  </si>
  <si>
    <t>II. POSEBNI DIO</t>
  </si>
  <si>
    <t>I. OPĆI DIO</t>
  </si>
  <si>
    <t>Šifra</t>
  </si>
  <si>
    <t xml:space="preserve">Naziv </t>
  </si>
  <si>
    <t>Materijalni rashodi</t>
  </si>
  <si>
    <t>Primici od zaduživanja</t>
  </si>
  <si>
    <t>Namjenski primici od zaduživanja</t>
  </si>
  <si>
    <t>Izdaci za otplatu glavnice primljenih kredita i zajmova</t>
  </si>
  <si>
    <t>Vlastiti prihodi</t>
  </si>
  <si>
    <t>A) SAŽETAK RAČUNA PRIHODA I RASHODA</t>
  </si>
  <si>
    <t>B) SAŽETAK RAČUNA FINANCIRANJA</t>
  </si>
  <si>
    <t>Plan za 2023.</t>
  </si>
  <si>
    <t>Projekcija 
za 2024.</t>
  </si>
  <si>
    <t>Projekcija 
za 2025.</t>
  </si>
  <si>
    <t>Pomoći iz inozemstva i od subjekata unutar općeg proračuna</t>
  </si>
  <si>
    <t>Prihodi iz nadležnog proračuna i od HZZO-a temeljem ugovornih obveza</t>
  </si>
  <si>
    <t>Ostali prihodi za posebne namjene</t>
  </si>
  <si>
    <t>FINANCIJSKI PLAN PRORAČUNSKOG KORISNIKA JEDINICE LOKALNE I PODRUČNE (REGIONALNE) SAMOUPRAVE 
ZA 2023. I PROJEKCIJA ZA 2024. I 2025. GODINU</t>
  </si>
  <si>
    <t>Rashodi za nabavu proizvedene dugotrajne imovine</t>
  </si>
  <si>
    <t>Naziv</t>
  </si>
  <si>
    <t>Pomoći iz drugih proračuna</t>
  </si>
  <si>
    <t>Pomoći temeljem prijenosa EU sredstava</t>
  </si>
  <si>
    <t>Prihodi od upravnih i administrativnih pristojbi, pristojbi po posebnim propisima i naknada</t>
  </si>
  <si>
    <t>Prihodi od prodaje proizvoda i robe te pruženih usluga, prihodi od donacija i povrati po protestira</t>
  </si>
  <si>
    <t>Donacije</t>
  </si>
  <si>
    <t>Opći prihodi i primici-decentralizirana sredstva</t>
  </si>
  <si>
    <t>Financijski rashodi</t>
  </si>
  <si>
    <t>Naknade građanima i kućanstvima na temelju osiguranja i druge naknade</t>
  </si>
  <si>
    <t>09 Obrazovanje</t>
  </si>
  <si>
    <t>REDOVNA DJELATNOST PRORAČUNSKIH KORISNIKA</t>
  </si>
  <si>
    <t>Izvor financiranja 1.1</t>
  </si>
  <si>
    <t>OPĆI PRIHODI I PRIMICI</t>
  </si>
  <si>
    <t>Izvor financiranja 1.2</t>
  </si>
  <si>
    <t>OPĆI PRIHODI I PRIMICI-DECENTRALIZIRANA SREDSTVA</t>
  </si>
  <si>
    <t>Izvor financiranja 3.1</t>
  </si>
  <si>
    <t>Izvor financiranja 4.3</t>
  </si>
  <si>
    <t>OSTALI PRIHODI ZA POSEBNE NAMJENE</t>
  </si>
  <si>
    <t>Izvor financiranja 5.2</t>
  </si>
  <si>
    <t>POMOĆI IZ DRUGIH PRORAČUNA</t>
  </si>
  <si>
    <t>IZVANNASTAVNE I OSTALE AKTIVNOSTI</t>
  </si>
  <si>
    <t>POMOĆNICI U NASTAVI</t>
  </si>
  <si>
    <t>ODRŽAVANJE I OPREMANJE USTANOVA SREDNJEG ŠKOLSTVA I UČENIČKIH DOMOVA</t>
  </si>
  <si>
    <t>Izvor financiranja 6.1</t>
  </si>
  <si>
    <t>DONACIJE</t>
  </si>
  <si>
    <t>Aktivnost A024109T410901</t>
  </si>
  <si>
    <t>ŠKOLSKA SHEMA VOĆE, POVRĆE, MLIJEČNI PROIZVODI</t>
  </si>
  <si>
    <t>POMOĆI TEMELJEM PRIJENOSA EU SREDSTAVA</t>
  </si>
  <si>
    <t>Izvor financiranja 5.6</t>
  </si>
  <si>
    <t>SUFINANCIRANJE PROJEKATA PRIJAVLJENIH NA NATJEČAJE EUROPSKIH FONDOVA ILI PARTNERSTVA ZA EU FONDOVE</t>
  </si>
  <si>
    <t>Kazne, upravne mjere i ostali prihodi</t>
  </si>
  <si>
    <t>Ukupni prihodi</t>
  </si>
  <si>
    <t>Ukupni rashodi</t>
  </si>
  <si>
    <t>Povećanje/  smanjenje</t>
  </si>
  <si>
    <t xml:space="preserve">  Povećanje/     smanjenje</t>
  </si>
  <si>
    <t>Ostali rashodi</t>
  </si>
  <si>
    <t xml:space="preserve">BESPLATNE MENSTRUALNE POTREPŠTINE </t>
  </si>
  <si>
    <t>VLASTITI PRIHODI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</si>
  <si>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</si>
  <si>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</si>
  <si>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</si>
  <si>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</si>
  <si>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</si>
  <si>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</si>
  <si>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VIŠAK/MANJAK + NETO FINANCIRANJE</t>
  </si>
  <si>
    <t>D) VIŠEGODIŠNJI PLAN URAVNOTEŽENJA</t>
  </si>
  <si>
    <t xml:space="preserve">C) PRENESENI VIŠAK ILI PRENESENI MANJAK </t>
  </si>
  <si>
    <t>PRIJENOS VIŠKA / MANJKA IZ PRETHODNE(IH) GODIN</t>
  </si>
  <si>
    <t>PRIJENOS VIŠKA / MANJKA U SLJEDEĆE RAZDOBLJE</t>
  </si>
  <si>
    <t>VIŠAK / MANJAK + NETO FINANCIRANJE + PRIJENOS VIŠKA / MANJKA IZ PRETHODE(IH) GODINE - PRIJENOS VIŠKA / MANJAK U SLJEDEĆE RAZDOBLJE</t>
  </si>
  <si>
    <t>VIŠAK / MANJAK TEKUĆE GODINE</t>
  </si>
  <si>
    <t>PRIJENOS VIŠKA / MANJKA IZ PRETHODNE(IH) GODINE</t>
  </si>
  <si>
    <t>RAČUN FINANCIRANJA PREMA EKONOMSKOJ KLASIFIKACIJI I IZVORIMA FINANCIRANJA</t>
  </si>
  <si>
    <t>…</t>
  </si>
  <si>
    <t>RAZDJEL 009</t>
  </si>
  <si>
    <t>GRADSKI URED ZA OBRAZOVANJE, SPORT I MLADE</t>
  </si>
  <si>
    <t>Plan 2026.</t>
  </si>
  <si>
    <t>Novi plan 2026.</t>
  </si>
  <si>
    <t>Programi unije</t>
  </si>
  <si>
    <t xml:space="preserve"> PRIHODI POSLOVANJA PREMA EKONOMSKOJ KLASIFIKACIJI </t>
  </si>
  <si>
    <t xml:space="preserve">RASHODI POSLOVANJA PREMA EKONOMSKOJ KLASIFIKACIJI </t>
  </si>
  <si>
    <t>Prihodi iod imovine</t>
  </si>
  <si>
    <t>Prihodi od prodaje proizvedene dugotrajne imovine</t>
  </si>
  <si>
    <t>Prihodi od prodaje nefinancijske imovine</t>
  </si>
  <si>
    <t>Prihodi za posebne namjene</t>
  </si>
  <si>
    <t>Pomoći</t>
  </si>
  <si>
    <t>Prihodi od prodaje ili zamjene nefinancijske imovine i naknade s naslova osiguranja</t>
  </si>
  <si>
    <t>7.1.</t>
  </si>
  <si>
    <t>UKUPNO PRIHODI</t>
  </si>
  <si>
    <t>UKUPNO RASHODI</t>
  </si>
  <si>
    <t>Izvor financiranja 5.1</t>
  </si>
  <si>
    <t>PROGRAMI UNIJE</t>
  </si>
  <si>
    <t>Izvor financiranja 7.1</t>
  </si>
  <si>
    <t>PRIHODI OD PRODAJE ILI ZAMJENE NEFINANCIJSKE IMOVIN I NAKNADE S NASLOVA OSIGURANJA</t>
  </si>
  <si>
    <t>Rashodi za donacije, kazne, naknade šteta i kapitalne pomoći</t>
  </si>
  <si>
    <t>Višak prihoda - vlastit prihodi</t>
  </si>
  <si>
    <t>VIŠKOVI / MANJKOVI</t>
  </si>
  <si>
    <t>Višak prihoda - pomoći</t>
  </si>
  <si>
    <t>Višak prihoda - programi unije</t>
  </si>
  <si>
    <t xml:space="preserve"> PRIHODI POSLOVANJA PREMA IZVORIMA FINANCIRANJA</t>
  </si>
  <si>
    <t>RASHODI POSLOVANJA PREMA IZVORIMA FINANCIRANJA</t>
  </si>
  <si>
    <t xml:space="preserve">1. IZMJENE I DOPUNE FINANCIJSKOG PLANA OŠ dr. Ante Starčevića
ZA 2026. </t>
  </si>
  <si>
    <t>Rezultata poslovanja</t>
  </si>
  <si>
    <t>Aktivnost A023109A310902</t>
  </si>
  <si>
    <t>PRODUŽENI BORAVAK</t>
  </si>
  <si>
    <t>Aktivnost A023109A4310903</t>
  </si>
  <si>
    <t>Aktivnost A023109A310904</t>
  </si>
  <si>
    <t>SUFINANCIRANJE PREHRANE</t>
  </si>
  <si>
    <t>NABAVA DRUGIH OBRAZOVNIH MATERIJALA</t>
  </si>
  <si>
    <t>Aktivnost A023109A310905</t>
  </si>
  <si>
    <t>Aktivnost A023109A310906</t>
  </si>
  <si>
    <t>ŠKOLA U PRIRODI</t>
  </si>
  <si>
    <t>Aktivnost A023109A310907</t>
  </si>
  <si>
    <t>VIKENDOM U SPORTSKE DVORANE</t>
  </si>
  <si>
    <t>Aktivnost A023109K310901</t>
  </si>
  <si>
    <t>Izvor financiranja 5.2.</t>
  </si>
  <si>
    <t>USTANOVE U OSNOVNOŠKOLSKOM OBRAZOVANJU</t>
  </si>
  <si>
    <t xml:space="preserve">DJELATNOST USTANOVA </t>
  </si>
  <si>
    <t>Aktivnost A023109T310906</t>
  </si>
  <si>
    <t>Aktivnost A023109T310903</t>
  </si>
  <si>
    <t>Aktivnost A023109T310902</t>
  </si>
  <si>
    <t>Aktivnost A024109A310901</t>
  </si>
  <si>
    <t>Program A023109</t>
  </si>
  <si>
    <t>DJELATNOST USTANOVA OSNOVNOG ŠKOLSTVA</t>
  </si>
  <si>
    <t>GLAVA 00903</t>
  </si>
  <si>
    <t>Višak prihoda - prihodi za posebne namjne</t>
  </si>
  <si>
    <t>091 Predškolsko i osnovno obrazovanje</t>
  </si>
  <si>
    <t>PROGRAM A023109</t>
  </si>
  <si>
    <t>Višak prihoda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</si>
</sst>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4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19">
    <xf numFmtId="0" fontId="0" fillId="0" borderId="0" xfId="0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3" fontId="2" fillId="2" borderId="3" xfId="0" applyNumberFormat="1" applyFont="1" applyFill="1" applyBorder="1" applyAlignment="1">
      <alignment horizontal="right"/>
    </xf>
    <xf numFmtId="3" fontId="2" fillId="2" borderId="2" xfId="0" applyNumberFormat="1" applyFont="1" applyFill="1" applyBorder="1" applyAlignment="1">
      <alignment horizontal="right"/>
    </xf>
    <xf numFmtId="3" fontId="2" fillId="2" borderId="2" xfId="0" applyNumberFormat="1" applyFont="1" applyFill="1" applyBorder="1" applyAlignment="1" applyProtection="1">
      <alignment horizontal="right" wrapText="1"/>
    </xf>
    <xf numFmtId="0" fontId="10" fillId="2" borderId="2" xfId="0" applyNumberFormat="1" applyFont="1" applyFill="1" applyBorder="1" applyAlignment="1" applyProtection="1">
      <alignment horizontal="left" vertical="center" wrapText="1"/>
    </xf>
    <xf numFmtId="0" fontId="8" fillId="2" borderId="2" xfId="0" quotePrefix="1" applyFont="1" applyFill="1" applyBorder="1" applyAlignment="1">
      <alignment horizontal="left" vertical="center"/>
    </xf>
    <xf numFmtId="0" fontId="9" fillId="2" borderId="2" xfId="0" quotePrefix="1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/>
    </xf>
    <xf numFmtId="0" fontId="10" fillId="2" borderId="2" xfId="0" applyNumberFormat="1" applyFont="1" applyFill="1" applyBorder="1" applyAlignment="1" applyProtection="1">
      <alignment horizontal="left" vertical="center"/>
    </xf>
    <xf numFmtId="0" fontId="8" fillId="2" borderId="2" xfId="0" applyNumberFormat="1" applyFont="1" applyFill="1" applyBorder="1" applyAlignment="1" applyProtection="1">
      <alignment horizontal="left" vertical="center" wrapText="1"/>
    </xf>
    <xf numFmtId="0" fontId="9" fillId="2" borderId="2" xfId="0" quotePrefix="1" applyFont="1" applyFill="1" applyBorder="1" applyAlignment="1">
      <alignment horizontal="left" vertical="center" wrapText="1"/>
    </xf>
    <xf numFmtId="0" fontId="6" fillId="0" borderId="0" xfId="0" quotePrefix="1" applyNumberFormat="1" applyFont="1" applyFill="1" applyBorder="1" applyAlignment="1" applyProtection="1">
      <alignment horizontal="left" wrapText="1"/>
    </xf>
    <xf numFmtId="0" fontId="7" fillId="0" borderId="0" xfId="0" applyNumberFormat="1" applyFont="1" applyFill="1" applyBorder="1" applyAlignment="1" applyProtection="1">
      <alignment wrapText="1"/>
    </xf>
    <xf numFmtId="3" fontId="4" fillId="0" borderId="0" xfId="0" applyNumberFormat="1" applyFont="1" applyBorder="1" applyAlignment="1">
      <alignment horizontal="right"/>
    </xf>
    <xf numFmtId="0" fontId="5" fillId="4" borderId="3" xfId="0" applyNumberFormat="1" applyFont="1" applyFill="1" applyBorder="1" applyAlignment="1" applyProtection="1">
      <alignment horizontal="center" vertical="center" wrapText="1"/>
    </xf>
    <xf numFmtId="0" fontId="5" fillId="4" borderId="2" xfId="0" applyNumberFormat="1" applyFont="1" applyFill="1" applyBorder="1" applyAlignment="1" applyProtection="1">
      <alignment horizontal="center" vertical="center" wrapText="1"/>
    </xf>
    <xf numFmtId="0" fontId="1" fillId="0" borderId="0" xfId="0" quotePrefix="1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/>
    <xf numFmtId="0" fontId="10" fillId="2" borderId="2" xfId="0" applyNumberFormat="1" applyFont="1" applyFill="1" applyBorder="1" applyAlignment="1" applyProtection="1">
      <alignment vertical="center" wrapText="1"/>
    </xf>
    <xf numFmtId="0" fontId="8" fillId="2" borderId="2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Alignment="1">
      <alignment wrapText="1"/>
    </xf>
    <xf numFmtId="0" fontId="8" fillId="3" borderId="1" xfId="0" applyNumberFormat="1" applyFont="1" applyFill="1" applyBorder="1" applyAlignment="1" applyProtection="1">
      <alignment vertical="center"/>
    </xf>
    <xf numFmtId="3" fontId="5" fillId="2" borderId="3" xfId="0" applyNumberFormat="1" applyFont="1" applyFill="1" applyBorder="1" applyAlignment="1">
      <alignment horizontal="right"/>
    </xf>
    <xf numFmtId="3" fontId="5" fillId="2" borderId="3" xfId="0" applyNumberFormat="1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 applyProtection="1">
      <alignment vertical="center" wrapText="1"/>
    </xf>
    <xf numFmtId="0" fontId="2" fillId="2" borderId="3" xfId="0" applyNumberFormat="1" applyFont="1" applyFill="1" applyBorder="1" applyAlignment="1" applyProtection="1">
      <alignment horizontal="left" vertical="center" wrapText="1"/>
    </xf>
    <xf numFmtId="0" fontId="14" fillId="0" borderId="0" xfId="0" applyFont="1" applyBorder="1" applyAlignment="1">
      <alignment horizontal="right" vertical="center"/>
    </xf>
    <xf numFmtId="4" fontId="0" fillId="0" borderId="0" xfId="0" applyNumberFormat="1"/>
    <xf numFmtId="0" fontId="10" fillId="3" borderId="11" xfId="0" applyFont="1" applyFill="1" applyBorder="1" applyAlignment="1">
      <alignment horizontal="left" vertical="center"/>
    </xf>
    <xf numFmtId="0" fontId="8" fillId="3" borderId="12" xfId="0" applyNumberFormat="1" applyFont="1" applyFill="1" applyBorder="1" applyAlignment="1" applyProtection="1">
      <alignment vertical="center"/>
    </xf>
    <xf numFmtId="0" fontId="5" fillId="6" borderId="19" xfId="0" applyNumberFormat="1" applyFont="1" applyFill="1" applyBorder="1" applyAlignment="1" applyProtection="1">
      <alignment horizontal="center" vertical="center" wrapText="1"/>
    </xf>
    <xf numFmtId="0" fontId="5" fillId="6" borderId="20" xfId="0" applyNumberFormat="1" applyFont="1" applyFill="1" applyBorder="1" applyAlignment="1" applyProtection="1">
      <alignment horizontal="center" vertical="center" wrapText="1"/>
    </xf>
    <xf numFmtId="0" fontId="5" fillId="6" borderId="21" xfId="0" applyNumberFormat="1" applyFont="1" applyFill="1" applyBorder="1" applyAlignment="1" applyProtection="1">
      <alignment horizontal="center" vertical="center" wrapText="1"/>
    </xf>
    <xf numFmtId="0" fontId="5" fillId="6" borderId="22" xfId="0" applyNumberFormat="1" applyFont="1" applyFill="1" applyBorder="1" applyAlignment="1" applyProtection="1">
      <alignment horizontal="center" vertical="center" wrapText="1"/>
    </xf>
    <xf numFmtId="0" fontId="10" fillId="2" borderId="6" xfId="0" applyNumberFormat="1" applyFont="1" applyFill="1" applyBorder="1" applyAlignment="1" applyProtection="1">
      <alignment horizontal="left" vertical="center" wrapText="1"/>
    </xf>
    <xf numFmtId="3" fontId="5" fillId="2" borderId="12" xfId="0" applyNumberFormat="1" applyFont="1" applyFill="1" applyBorder="1" applyAlignment="1">
      <alignment horizontal="right"/>
    </xf>
    <xf numFmtId="3" fontId="2" fillId="2" borderId="12" xfId="0" applyNumberFormat="1" applyFont="1" applyFill="1" applyBorder="1" applyAlignment="1">
      <alignment horizontal="right"/>
    </xf>
    <xf numFmtId="3" fontId="2" fillId="2" borderId="7" xfId="0" applyNumberFormat="1" applyFont="1" applyFill="1" applyBorder="1" applyAlignment="1" applyProtection="1">
      <alignment horizontal="right" wrapText="1"/>
    </xf>
    <xf numFmtId="0" fontId="5" fillId="4" borderId="19" xfId="0" applyNumberFormat="1" applyFont="1" applyFill="1" applyBorder="1" applyAlignment="1" applyProtection="1">
      <alignment horizontal="center" vertical="center" wrapText="1"/>
    </xf>
    <xf numFmtId="0" fontId="5" fillId="4" borderId="21" xfId="0" applyNumberFormat="1" applyFont="1" applyFill="1" applyBorder="1" applyAlignment="1" applyProtection="1">
      <alignment horizontal="center" vertical="center" wrapText="1"/>
    </xf>
    <xf numFmtId="0" fontId="5" fillId="4" borderId="22" xfId="0" applyNumberFormat="1" applyFont="1" applyFill="1" applyBorder="1" applyAlignment="1" applyProtection="1">
      <alignment horizontal="center" vertical="center" wrapText="1"/>
    </xf>
    <xf numFmtId="0" fontId="9" fillId="2" borderId="8" xfId="0" quotePrefix="1" applyFont="1" applyFill="1" applyBorder="1" applyAlignment="1">
      <alignment horizontal="left" vertical="center" wrapText="1"/>
    </xf>
    <xf numFmtId="3" fontId="2" fillId="2" borderId="23" xfId="0" applyNumberFormat="1" applyFont="1" applyFill="1" applyBorder="1" applyAlignment="1">
      <alignment horizontal="right"/>
    </xf>
    <xf numFmtId="3" fontId="2" fillId="2" borderId="9" xfId="0" applyNumberFormat="1" applyFont="1" applyFill="1" applyBorder="1" applyAlignment="1">
      <alignment horizontal="right"/>
    </xf>
    <xf numFmtId="3" fontId="5" fillId="2" borderId="12" xfId="0" applyNumberFormat="1" applyFont="1" applyFill="1" applyBorder="1" applyAlignment="1">
      <alignment horizontal="right" vertical="center"/>
    </xf>
    <xf numFmtId="0" fontId="2" fillId="2" borderId="24" xfId="0" applyNumberFormat="1" applyFont="1" applyFill="1" applyBorder="1" applyAlignment="1" applyProtection="1">
      <alignment horizontal="left" vertical="center" wrapText="1"/>
    </xf>
    <xf numFmtId="3" fontId="2" fillId="2" borderId="9" xfId="0" applyNumberFormat="1" applyFont="1" applyFill="1" applyBorder="1" applyAlignment="1" applyProtection="1">
      <alignment horizontal="right" wrapText="1"/>
    </xf>
    <xf numFmtId="0" fontId="10" fillId="7" borderId="6" xfId="0" applyNumberFormat="1" applyFont="1" applyFill="1" applyBorder="1" applyAlignment="1" applyProtection="1">
      <alignment horizontal="left" vertical="center" wrapText="1"/>
    </xf>
    <xf numFmtId="0" fontId="10" fillId="7" borderId="2" xfId="0" applyNumberFormat="1" applyFont="1" applyFill="1" applyBorder="1" applyAlignment="1" applyProtection="1">
      <alignment horizontal="left" vertical="center" wrapText="1"/>
    </xf>
    <xf numFmtId="3" fontId="5" fillId="7" borderId="3" xfId="0" applyNumberFormat="1" applyFont="1" applyFill="1" applyBorder="1" applyAlignment="1">
      <alignment horizontal="right"/>
    </xf>
    <xf numFmtId="3" fontId="5" fillId="7" borderId="12" xfId="0" applyNumberFormat="1" applyFont="1" applyFill="1" applyBorder="1" applyAlignment="1">
      <alignment horizontal="right"/>
    </xf>
    <xf numFmtId="0" fontId="10" fillId="7" borderId="2" xfId="0" quotePrefix="1" applyFont="1" applyFill="1" applyBorder="1" applyAlignment="1">
      <alignment horizontal="left" vertical="center"/>
    </xf>
    <xf numFmtId="3" fontId="2" fillId="2" borderId="3" xfId="0" applyNumberFormat="1" applyFont="1" applyFill="1" applyBorder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3" fontId="2" fillId="2" borderId="2" xfId="0" applyNumberFormat="1" applyFont="1" applyFill="1" applyBorder="1" applyAlignment="1">
      <alignment horizontal="right" vertical="center"/>
    </xf>
    <xf numFmtId="3" fontId="2" fillId="2" borderId="7" xfId="0" applyNumberFormat="1" applyFont="1" applyFill="1" applyBorder="1" applyAlignment="1" applyProtection="1">
      <alignment horizontal="right" vertical="center" wrapText="1"/>
    </xf>
    <xf numFmtId="0" fontId="5" fillId="5" borderId="3" xfId="0" applyNumberFormat="1" applyFont="1" applyFill="1" applyBorder="1" applyAlignment="1" applyProtection="1">
      <alignment horizontal="left" vertical="center" wrapText="1"/>
    </xf>
    <xf numFmtId="3" fontId="5" fillId="5" borderId="3" xfId="0" applyNumberFormat="1" applyFont="1" applyFill="1" applyBorder="1" applyAlignment="1">
      <alignment horizontal="right" vertical="center"/>
    </xf>
    <xf numFmtId="3" fontId="5" fillId="5" borderId="12" xfId="0" applyNumberFormat="1" applyFont="1" applyFill="1" applyBorder="1" applyAlignment="1">
      <alignment horizontal="right" vertical="center"/>
    </xf>
    <xf numFmtId="3" fontId="5" fillId="4" borderId="3" xfId="0" applyNumberFormat="1" applyFont="1" applyFill="1" applyBorder="1" applyAlignment="1">
      <alignment horizontal="right" vertical="center"/>
    </xf>
    <xf numFmtId="3" fontId="5" fillId="5" borderId="3" xfId="0" applyNumberFormat="1" applyFont="1" applyFill="1" applyBorder="1" applyAlignment="1">
      <alignment horizontal="right"/>
    </xf>
    <xf numFmtId="3" fontId="5" fillId="5" borderId="12" xfId="0" applyNumberFormat="1" applyFont="1" applyFill="1" applyBorder="1" applyAlignment="1">
      <alignment horizontal="right"/>
    </xf>
    <xf numFmtId="3" fontId="2" fillId="2" borderId="12" xfId="0" applyNumberFormat="1" applyFont="1" applyFill="1" applyBorder="1" applyAlignment="1" applyProtection="1">
      <alignment horizontal="right" wrapText="1"/>
    </xf>
    <xf numFmtId="0" fontId="16" fillId="0" borderId="17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5" fillId="2" borderId="25" xfId="0" applyNumberFormat="1" applyFont="1" applyFill="1" applyBorder="1" applyAlignment="1" applyProtection="1">
      <alignment horizontal="center" vertical="center" wrapText="1"/>
    </xf>
    <xf numFmtId="0" fontId="5" fillId="2" borderId="18" xfId="0" applyNumberFormat="1" applyFont="1" applyFill="1" applyBorder="1" applyAlignment="1" applyProtection="1">
      <alignment horizontal="center" vertical="center" wrapText="1"/>
    </xf>
    <xf numFmtId="3" fontId="5" fillId="3" borderId="16" xfId="0" applyNumberFormat="1" applyFont="1" applyFill="1" applyBorder="1" applyAlignment="1">
      <alignment horizontal="center"/>
    </xf>
    <xf numFmtId="3" fontId="5" fillId="0" borderId="7" xfId="0" applyNumberFormat="1" applyFont="1" applyFill="1" applyBorder="1" applyAlignment="1">
      <alignment horizontal="center"/>
    </xf>
    <xf numFmtId="3" fontId="5" fillId="3" borderId="7" xfId="0" applyNumberFormat="1" applyFont="1" applyFill="1" applyBorder="1" applyAlignment="1">
      <alignment horizontal="center"/>
    </xf>
    <xf numFmtId="3" fontId="5" fillId="0" borderId="7" xfId="0" applyNumberFormat="1" applyFont="1" applyBorder="1" applyAlignment="1">
      <alignment horizontal="center"/>
    </xf>
    <xf numFmtId="3" fontId="5" fillId="3" borderId="9" xfId="0" applyNumberFormat="1" applyFont="1" applyFill="1" applyBorder="1" applyAlignment="1" applyProtection="1">
      <alignment horizontal="center" wrapText="1"/>
    </xf>
    <xf numFmtId="3" fontId="5" fillId="0" borderId="16" xfId="0" applyNumberFormat="1" applyFont="1" applyBorder="1" applyAlignment="1">
      <alignment horizontal="center"/>
    </xf>
    <xf numFmtId="3" fontId="5" fillId="4" borderId="16" xfId="0" quotePrefix="1" applyNumberFormat="1" applyFont="1" applyFill="1" applyBorder="1" applyAlignment="1">
      <alignment horizontal="center"/>
    </xf>
    <xf numFmtId="3" fontId="5" fillId="4" borderId="16" xfId="0" applyNumberFormat="1" applyFont="1" applyFill="1" applyBorder="1" applyAlignment="1" applyProtection="1">
      <alignment horizontal="center" wrapText="1"/>
    </xf>
    <xf numFmtId="3" fontId="5" fillId="3" borderId="9" xfId="0" quotePrefix="1" applyNumberFormat="1" applyFont="1" applyFill="1" applyBorder="1" applyAlignment="1">
      <alignment horizontal="center"/>
    </xf>
    <xf numFmtId="3" fontId="5" fillId="7" borderId="3" xfId="0" applyNumberFormat="1" applyFont="1" applyFill="1" applyBorder="1" applyAlignment="1">
      <alignment horizontal="right" vertical="center"/>
    </xf>
    <xf numFmtId="3" fontId="5" fillId="7" borderId="2" xfId="0" applyNumberFormat="1" applyFont="1" applyFill="1" applyBorder="1" applyAlignment="1">
      <alignment horizontal="right" vertical="center"/>
    </xf>
    <xf numFmtId="3" fontId="5" fillId="7" borderId="7" xfId="0" applyNumberFormat="1" applyFont="1" applyFill="1" applyBorder="1" applyAlignment="1">
      <alignment horizontal="right" vertical="center"/>
    </xf>
    <xf numFmtId="3" fontId="2" fillId="2" borderId="7" xfId="0" applyNumberFormat="1" applyFont="1" applyFill="1" applyBorder="1" applyAlignment="1">
      <alignment horizontal="right" vertical="center"/>
    </xf>
    <xf numFmtId="0" fontId="10" fillId="2" borderId="6" xfId="0" applyNumberFormat="1" applyFont="1" applyFill="1" applyBorder="1" applyAlignment="1" applyProtection="1">
      <alignment horizontal="left" wrapText="1"/>
    </xf>
    <xf numFmtId="0" fontId="8" fillId="2" borderId="2" xfId="0" applyNumberFormat="1" applyFont="1" applyFill="1" applyBorder="1" applyAlignment="1" applyProtection="1">
      <alignment horizontal="left" wrapText="1"/>
    </xf>
    <xf numFmtId="0" fontId="10" fillId="7" borderId="6" xfId="0" quotePrefix="1" applyFont="1" applyFill="1" applyBorder="1" applyAlignment="1">
      <alignment horizontal="left"/>
    </xf>
    <xf numFmtId="0" fontId="18" fillId="7" borderId="2" xfId="0" quotePrefix="1" applyFont="1" applyFill="1" applyBorder="1" applyAlignment="1">
      <alignment horizontal="left"/>
    </xf>
    <xf numFmtId="0" fontId="8" fillId="2" borderId="6" xfId="0" quotePrefix="1" applyFont="1" applyFill="1" applyBorder="1" applyAlignment="1">
      <alignment horizontal="left"/>
    </xf>
    <xf numFmtId="0" fontId="9" fillId="2" borderId="2" xfId="0" quotePrefix="1" applyFont="1" applyFill="1" applyBorder="1" applyAlignment="1">
      <alignment horizontal="left"/>
    </xf>
    <xf numFmtId="0" fontId="8" fillId="2" borderId="2" xfId="0" quotePrefix="1" applyFont="1" applyFill="1" applyBorder="1" applyAlignment="1">
      <alignment horizontal="left" wrapText="1"/>
    </xf>
    <xf numFmtId="0" fontId="18" fillId="7" borderId="2" xfId="0" quotePrefix="1" applyFont="1" applyFill="1" applyBorder="1" applyAlignment="1">
      <alignment horizontal="left" wrapText="1"/>
    </xf>
    <xf numFmtId="0" fontId="9" fillId="2" borderId="2" xfId="0" quotePrefix="1" applyFont="1" applyFill="1" applyBorder="1" applyAlignment="1">
      <alignment horizontal="left" wrapText="1"/>
    </xf>
    <xf numFmtId="3" fontId="5" fillId="7" borderId="12" xfId="0" applyNumberFormat="1" applyFont="1" applyFill="1" applyBorder="1" applyAlignment="1">
      <alignment horizontal="right" vertical="center"/>
    </xf>
    <xf numFmtId="3" fontId="0" fillId="0" borderId="0" xfId="0" applyNumberFormat="1"/>
    <xf numFmtId="0" fontId="2" fillId="2" borderId="3" xfId="0" applyNumberFormat="1" applyFont="1" applyFill="1" applyBorder="1" applyAlignment="1" applyProtection="1">
      <alignment horizontal="left" vertical="center" wrapText="1"/>
    </xf>
    <xf numFmtId="0" fontId="17" fillId="0" borderId="0" xfId="0" applyFont="1" applyFill="1" applyBorder="1" applyAlignment="1">
      <alignment horizontal="left"/>
    </xf>
    <xf numFmtId="3" fontId="17" fillId="0" borderId="0" xfId="0" applyNumberFormat="1" applyFont="1" applyFill="1" applyBorder="1" applyAlignment="1">
      <alignment horizontal="right" vertical="center"/>
    </xf>
    <xf numFmtId="3" fontId="16" fillId="6" borderId="23" xfId="0" applyNumberFormat="1" applyFont="1" applyFill="1" applyBorder="1" applyAlignment="1">
      <alignment horizontal="right" vertical="center"/>
    </xf>
    <xf numFmtId="3" fontId="16" fillId="6" borderId="23" xfId="0" applyNumberFormat="1" applyFont="1" applyFill="1" applyBorder="1" applyAlignment="1">
      <alignment horizontal="right"/>
    </xf>
    <xf numFmtId="3" fontId="16" fillId="6" borderId="9" xfId="0" applyNumberFormat="1" applyFont="1" applyFill="1" applyBorder="1" applyAlignment="1">
      <alignment horizontal="right"/>
    </xf>
    <xf numFmtId="0" fontId="15" fillId="3" borderId="3" xfId="0" applyNumberFormat="1" applyFont="1" applyFill="1" applyBorder="1" applyAlignment="1" applyProtection="1">
      <alignment horizontal="left" vertical="center" wrapText="1"/>
    </xf>
    <xf numFmtId="3" fontId="2" fillId="3" borderId="3" xfId="0" applyNumberFormat="1" applyFont="1" applyFill="1" applyBorder="1" applyAlignment="1">
      <alignment horizontal="right"/>
    </xf>
    <xf numFmtId="3" fontId="2" fillId="3" borderId="12" xfId="0" applyNumberFormat="1" applyFont="1" applyFill="1" applyBorder="1" applyAlignment="1">
      <alignment horizontal="right"/>
    </xf>
    <xf numFmtId="3" fontId="2" fillId="3" borderId="3" xfId="0" applyNumberFormat="1" applyFont="1" applyFill="1" applyBorder="1" applyAlignment="1">
      <alignment horizontal="right" vertical="center"/>
    </xf>
    <xf numFmtId="3" fontId="2" fillId="3" borderId="12" xfId="0" applyNumberFormat="1" applyFont="1" applyFill="1" applyBorder="1" applyAlignment="1">
      <alignment horizontal="right" vertical="center"/>
    </xf>
    <xf numFmtId="0" fontId="5" fillId="5" borderId="29" xfId="0" applyNumberFormat="1" applyFont="1" applyFill="1" applyBorder="1" applyAlignment="1" applyProtection="1">
      <alignment horizontal="left" vertical="center" wrapText="1"/>
    </xf>
    <xf numFmtId="3" fontId="5" fillId="5" borderId="29" xfId="0" applyNumberFormat="1" applyFont="1" applyFill="1" applyBorder="1" applyAlignment="1">
      <alignment horizontal="right" vertical="center"/>
    </xf>
    <xf numFmtId="3" fontId="5" fillId="5" borderId="16" xfId="0" applyNumberFormat="1" applyFont="1" applyFill="1" applyBorder="1" applyAlignment="1">
      <alignment horizontal="right" vertical="center"/>
    </xf>
    <xf numFmtId="0" fontId="2" fillId="2" borderId="3" xfId="0" applyNumberFormat="1" applyFont="1" applyFill="1" applyBorder="1" applyAlignment="1" applyProtection="1">
      <alignment horizontal="left" vertical="center" wrapText="1"/>
    </xf>
    <xf numFmtId="0" fontId="15" fillId="3" borderId="3" xfId="0" applyNumberFormat="1" applyFont="1" applyFill="1" applyBorder="1" applyAlignment="1" applyProtection="1">
      <alignment horizontal="left" vertical="center" wrapText="1"/>
    </xf>
    <xf numFmtId="0" fontId="2" fillId="2" borderId="11" xfId="0" applyNumberFormat="1" applyFont="1" applyFill="1" applyBorder="1" applyAlignment="1" applyProtection="1">
      <alignment horizontal="left" vertical="center" wrapText="1" indent="1"/>
    </xf>
    <xf numFmtId="0" fontId="2" fillId="2" borderId="1" xfId="0" applyNumberFormat="1" applyFont="1" applyFill="1" applyBorder="1" applyAlignment="1" applyProtection="1">
      <alignment horizontal="left" vertical="center" wrapText="1" indent="1"/>
    </xf>
    <xf numFmtId="0" fontId="2" fillId="2" borderId="3" xfId="0" applyNumberFormat="1" applyFont="1" applyFill="1" applyBorder="1" applyAlignment="1" applyProtection="1">
      <alignment horizontal="left" vertical="center" wrapText="1" indent="1"/>
    </xf>
    <xf numFmtId="0" fontId="5" fillId="5" borderId="3" xfId="0" applyNumberFormat="1" applyFont="1" applyFill="1" applyBorder="1" applyAlignment="1" applyProtection="1">
      <alignment horizontal="left" vertical="center" wrapText="1"/>
    </xf>
    <xf numFmtId="0" fontId="5" fillId="4" borderId="3" xfId="0" applyNumberFormat="1" applyFont="1" applyFill="1" applyBorder="1" applyAlignment="1" applyProtection="1">
      <alignment horizontal="left" vertical="center" wrapText="1"/>
    </xf>
    <xf numFmtId="3" fontId="5" fillId="3" borderId="26" xfId="0" applyNumberFormat="1" applyFont="1" applyFill="1" applyBorder="1" applyAlignment="1">
      <alignment horizontal="center"/>
    </xf>
    <xf numFmtId="0" fontId="0" fillId="0" borderId="33" xfId="0" applyBorder="1"/>
    <xf numFmtId="3" fontId="5" fillId="3" borderId="34" xfId="0" applyNumberFormat="1" applyFont="1" applyFill="1" applyBorder="1" applyAlignment="1">
      <alignment horizontal="center"/>
    </xf>
    <xf numFmtId="0" fontId="0" fillId="0" borderId="0" xfId="0" applyBorder="1"/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16" fillId="0" borderId="18" xfId="0" applyFont="1" applyBorder="1" applyAlignment="1">
      <alignment horizontal="center" vertical="center"/>
    </xf>
    <xf numFmtId="0" fontId="4" fillId="0" borderId="38" xfId="0" applyNumberFormat="1" applyFont="1" applyFill="1" applyBorder="1" applyAlignment="1" applyProtection="1">
      <alignment horizontal="center" vertical="center" wrapText="1"/>
    </xf>
    <xf numFmtId="3" fontId="5" fillId="3" borderId="17" xfId="0" quotePrefix="1" applyNumberFormat="1" applyFont="1" applyFill="1" applyBorder="1" applyAlignment="1">
      <alignment horizontal="center"/>
    </xf>
    <xf numFmtId="3" fontId="5" fillId="3" borderId="18" xfId="0" applyNumberFormat="1" applyFont="1" applyFill="1" applyBorder="1" applyAlignment="1" applyProtection="1">
      <alignment horizontal="center" wrapText="1"/>
    </xf>
    <xf numFmtId="3" fontId="5" fillId="3" borderId="18" xfId="0" quotePrefix="1" applyNumberFormat="1" applyFont="1" applyFill="1" applyBorder="1" applyAlignment="1">
      <alignment horizontal="center"/>
    </xf>
    <xf numFmtId="0" fontId="5" fillId="6" borderId="29" xfId="0" applyNumberFormat="1" applyFont="1" applyFill="1" applyBorder="1" applyAlignment="1" applyProtection="1">
      <alignment horizontal="left" vertical="center" wrapText="1"/>
    </xf>
    <xf numFmtId="0" fontId="5" fillId="8" borderId="29" xfId="0" applyNumberFormat="1" applyFont="1" applyFill="1" applyBorder="1" applyAlignment="1" applyProtection="1">
      <alignment horizontal="left" vertical="center" wrapText="1"/>
    </xf>
    <xf numFmtId="0" fontId="5" fillId="9" borderId="29" xfId="0" applyNumberFormat="1" applyFont="1" applyFill="1" applyBorder="1" applyAlignment="1" applyProtection="1">
      <alignment horizontal="left" vertical="center" wrapText="1"/>
    </xf>
    <xf numFmtId="3" fontId="5" fillId="8" borderId="29" xfId="0" applyNumberFormat="1" applyFont="1" applyFill="1" applyBorder="1" applyAlignment="1" applyProtection="1">
      <alignment horizontal="right" vertical="center" wrapText="1"/>
    </xf>
    <xf numFmtId="3" fontId="5" fillId="6" borderId="29" xfId="0" applyNumberFormat="1" applyFont="1" applyFill="1" applyBorder="1" applyAlignment="1" applyProtection="1">
      <alignment horizontal="right" vertical="center" wrapText="1"/>
    </xf>
    <xf numFmtId="3" fontId="5" fillId="6" borderId="29" xfId="0" applyNumberFormat="1" applyFont="1" applyFill="1" applyBorder="1" applyAlignment="1" applyProtection="1">
      <alignment vertical="center" wrapText="1"/>
    </xf>
    <xf numFmtId="3" fontId="5" fillId="9" borderId="29" xfId="0" applyNumberFormat="1" applyFont="1" applyFill="1" applyBorder="1" applyAlignment="1" applyProtection="1">
      <alignment horizontal="right" vertical="center" wrapText="1"/>
    </xf>
    <xf numFmtId="3" fontId="5" fillId="9" borderId="36" xfId="0" applyNumberFormat="1" applyFont="1" applyFill="1" applyBorder="1" applyAlignment="1" applyProtection="1">
      <alignment horizontal="right" vertical="center" wrapText="1"/>
    </xf>
    <xf numFmtId="3" fontId="5" fillId="6" borderId="36" xfId="0" applyNumberFormat="1" applyFont="1" applyFill="1" applyBorder="1" applyAlignment="1" applyProtection="1">
      <alignment horizontal="right" vertical="center" wrapText="1"/>
    </xf>
    <xf numFmtId="3" fontId="5" fillId="8" borderId="36" xfId="0" applyNumberFormat="1" applyFont="1" applyFill="1" applyBorder="1" applyAlignment="1" applyProtection="1">
      <alignment horizontal="right" vertical="center" wrapText="1"/>
    </xf>
    <xf numFmtId="0" fontId="15" fillId="3" borderId="3" xfId="0" applyNumberFormat="1" applyFont="1" applyFill="1" applyBorder="1" applyAlignment="1" applyProtection="1">
      <alignment horizontal="left" vertical="center" wrapText="1"/>
    </xf>
    <xf numFmtId="0" fontId="2" fillId="2" borderId="3" xfId="0" applyNumberFormat="1" applyFont="1" applyFill="1" applyBorder="1" applyAlignment="1" applyProtection="1">
      <alignment horizontal="left" vertical="center" wrapText="1"/>
    </xf>
    <xf numFmtId="0" fontId="2" fillId="2" borderId="11" xfId="0" applyNumberFormat="1" applyFont="1" applyFill="1" applyBorder="1" applyAlignment="1" applyProtection="1">
      <alignment horizontal="left" vertical="center" wrapText="1" indent="1"/>
    </xf>
    <xf numFmtId="0" fontId="2" fillId="2" borderId="1" xfId="0" applyNumberFormat="1" applyFont="1" applyFill="1" applyBorder="1" applyAlignment="1" applyProtection="1">
      <alignment horizontal="left" vertical="center" wrapText="1" indent="1"/>
    </xf>
    <xf numFmtId="0" fontId="2" fillId="2" borderId="3" xfId="0" applyNumberFormat="1" applyFont="1" applyFill="1" applyBorder="1" applyAlignment="1" applyProtection="1">
      <alignment horizontal="left" vertical="center" wrapText="1" indent="1"/>
    </xf>
    <xf numFmtId="0" fontId="15" fillId="3" borderId="3" xfId="0" applyNumberFormat="1" applyFont="1" applyFill="1" applyBorder="1" applyAlignment="1" applyProtection="1">
      <alignment horizontal="left" vertical="center" wrapText="1"/>
    </xf>
    <xf numFmtId="0" fontId="2" fillId="2" borderId="3" xfId="0" applyNumberFormat="1" applyFont="1" applyFill="1" applyBorder="1" applyAlignment="1" applyProtection="1">
      <alignment horizontal="left" vertical="center" wrapText="1"/>
    </xf>
    <xf numFmtId="0" fontId="8" fillId="2" borderId="2" xfId="0" applyNumberFormat="1" applyFont="1" applyFill="1" applyBorder="1" applyAlignment="1" applyProtection="1">
      <alignment horizontal="left" vertical="top"/>
    </xf>
    <xf numFmtId="0" fontId="8" fillId="2" borderId="39" xfId="0" quotePrefix="1" applyFont="1" applyFill="1" applyBorder="1" applyAlignment="1">
      <alignment horizontal="left"/>
    </xf>
    <xf numFmtId="0" fontId="8" fillId="2" borderId="40" xfId="0" quotePrefix="1" applyFont="1" applyFill="1" applyBorder="1" applyAlignment="1">
      <alignment horizontal="left" vertical="center"/>
    </xf>
    <xf numFmtId="0" fontId="9" fillId="2" borderId="40" xfId="0" quotePrefix="1" applyFont="1" applyFill="1" applyBorder="1" applyAlignment="1">
      <alignment horizontal="left" wrapText="1"/>
    </xf>
    <xf numFmtId="3" fontId="2" fillId="2" borderId="40" xfId="0" applyNumberFormat="1" applyFont="1" applyFill="1" applyBorder="1" applyAlignment="1">
      <alignment horizontal="right" vertical="center"/>
    </xf>
    <xf numFmtId="0" fontId="10" fillId="2" borderId="39" xfId="0" quotePrefix="1" applyFont="1" applyFill="1" applyBorder="1" applyAlignment="1">
      <alignment horizontal="left"/>
    </xf>
    <xf numFmtId="0" fontId="10" fillId="2" borderId="40" xfId="0" quotePrefix="1" applyFont="1" applyFill="1" applyBorder="1" applyAlignment="1">
      <alignment horizontal="left" vertical="center"/>
    </xf>
    <xf numFmtId="0" fontId="18" fillId="2" borderId="40" xfId="0" quotePrefix="1" applyFont="1" applyFill="1" applyBorder="1" applyAlignment="1">
      <alignment horizontal="left" wrapText="1"/>
    </xf>
    <xf numFmtId="3" fontId="5" fillId="2" borderId="40" xfId="0" applyNumberFormat="1" applyFont="1" applyFill="1" applyBorder="1" applyAlignment="1">
      <alignment horizontal="right" vertical="center"/>
    </xf>
    <xf numFmtId="0" fontId="10" fillId="0" borderId="6" xfId="0" applyNumberFormat="1" applyFont="1" applyFill="1" applyBorder="1" applyAlignment="1" applyProtection="1">
      <alignment horizontal="left" vertical="center" wrapText="1"/>
    </xf>
    <xf numFmtId="3" fontId="5" fillId="0" borderId="3" xfId="0" applyNumberFormat="1" applyFont="1" applyFill="1" applyBorder="1" applyAlignment="1">
      <alignment horizontal="right"/>
    </xf>
    <xf numFmtId="0" fontId="10" fillId="0" borderId="6" xfId="0" quotePrefix="1" applyFont="1" applyFill="1" applyBorder="1" applyAlignment="1">
      <alignment horizontal="left" vertical="center"/>
    </xf>
    <xf numFmtId="0" fontId="10" fillId="0" borderId="6" xfId="0" applyFont="1" applyFill="1" applyBorder="1" applyAlignment="1">
      <alignment horizontal="left" vertical="center"/>
    </xf>
    <xf numFmtId="0" fontId="10" fillId="0" borderId="2" xfId="0" applyNumberFormat="1" applyFont="1" applyFill="1" applyBorder="1" applyAlignment="1" applyProtection="1">
      <alignment horizontal="left" vertical="center"/>
    </xf>
    <xf numFmtId="0" fontId="10" fillId="0" borderId="2" xfId="0" applyNumberFormat="1" applyFont="1" applyFill="1" applyBorder="1" applyAlignment="1" applyProtection="1">
      <alignment vertical="center" wrapText="1"/>
    </xf>
    <xf numFmtId="0" fontId="8" fillId="0" borderId="2" xfId="0" applyNumberFormat="1" applyFont="1" applyFill="1" applyBorder="1" applyAlignment="1" applyProtection="1">
      <alignment horizontal="left" vertical="center" wrapText="1"/>
    </xf>
    <xf numFmtId="3" fontId="2" fillId="0" borderId="3" xfId="0" applyNumberFormat="1" applyFont="1" applyFill="1" applyBorder="1" applyAlignment="1">
      <alignment horizontal="right"/>
    </xf>
    <xf numFmtId="0" fontId="8" fillId="0" borderId="2" xfId="0" quotePrefix="1" applyFont="1" applyFill="1" applyBorder="1" applyAlignment="1">
      <alignment horizontal="left" vertical="center"/>
    </xf>
    <xf numFmtId="0" fontId="8" fillId="0" borderId="2" xfId="0" quotePrefix="1" applyFont="1" applyFill="1" applyBorder="1" applyAlignment="1">
      <alignment horizontal="left" vertical="center" wrapText="1"/>
    </xf>
    <xf numFmtId="3" fontId="2" fillId="0" borderId="3" xfId="0" applyNumberFormat="1" applyFont="1" applyFill="1" applyBorder="1" applyAlignment="1">
      <alignment horizontal="right" vertical="center"/>
    </xf>
    <xf numFmtId="0" fontId="8" fillId="0" borderId="2" xfId="0" applyNumberFormat="1" applyFont="1" applyFill="1" applyBorder="1" applyAlignment="1" applyProtection="1">
      <alignment vertical="center" wrapText="1"/>
    </xf>
    <xf numFmtId="0" fontId="9" fillId="0" borderId="2" xfId="0" quotePrefix="1" applyFont="1" applyFill="1" applyBorder="1" applyAlignment="1">
      <alignment horizontal="left"/>
    </xf>
    <xf numFmtId="3" fontId="2" fillId="0" borderId="2" xfId="0" applyNumberFormat="1" applyFont="1" applyFill="1" applyBorder="1" applyAlignment="1">
      <alignment horizontal="right" vertical="center"/>
    </xf>
    <xf numFmtId="3" fontId="2" fillId="0" borderId="7" xfId="0" applyNumberFormat="1" applyFont="1" applyFill="1" applyBorder="1" applyAlignment="1">
      <alignment horizontal="right" vertical="center"/>
    </xf>
    <xf numFmtId="0" fontId="9" fillId="0" borderId="2" xfId="0" quotePrefix="1" applyFont="1" applyFill="1" applyBorder="1" applyAlignment="1">
      <alignment horizontal="left" wrapText="1"/>
    </xf>
    <xf numFmtId="0" fontId="10" fillId="7" borderId="2" xfId="0" quotePrefix="1" applyFont="1" applyFill="1" applyBorder="1" applyAlignment="1">
      <alignment horizontal="left" wrapText="1"/>
    </xf>
    <xf numFmtId="0" fontId="18" fillId="7" borderId="2" xfId="0" quotePrefix="1" applyFont="1" applyFill="1" applyBorder="1" applyAlignment="1">
      <alignment horizontal="left" vertical="top"/>
    </xf>
    <xf numFmtId="0" fontId="10" fillId="7" borderId="2" xfId="0" applyNumberFormat="1" applyFont="1" applyFill="1" applyBorder="1" applyAlignment="1" applyProtection="1">
      <alignment horizontal="left" wrapText="1"/>
    </xf>
    <xf numFmtId="0" fontId="10" fillId="8" borderId="6" xfId="0" applyNumberFormat="1" applyFont="1" applyFill="1" applyBorder="1" applyAlignment="1" applyProtection="1">
      <alignment horizontal="left" vertical="center" wrapText="1"/>
    </xf>
    <xf numFmtId="3" fontId="5" fillId="8" borderId="2" xfId="0" applyNumberFormat="1" applyFont="1" applyFill="1" applyBorder="1" applyAlignment="1">
      <alignment horizontal="right"/>
    </xf>
    <xf numFmtId="3" fontId="5" fillId="8" borderId="7" xfId="0" applyNumberFormat="1" applyFont="1" applyFill="1" applyBorder="1" applyAlignment="1">
      <alignment horizontal="right"/>
    </xf>
    <xf numFmtId="0" fontId="10" fillId="6" borderId="6" xfId="0" applyNumberFormat="1" applyFont="1" applyFill="1" applyBorder="1" applyAlignment="1" applyProtection="1">
      <alignment horizontal="left" vertical="center" wrapText="1"/>
    </xf>
    <xf numFmtId="3" fontId="5" fillId="6" borderId="2" xfId="0" applyNumberFormat="1" applyFont="1" applyFill="1" applyBorder="1" applyAlignment="1">
      <alignment horizontal="right"/>
    </xf>
    <xf numFmtId="3" fontId="5" fillId="6" borderId="7" xfId="0" applyNumberFormat="1" applyFont="1" applyFill="1" applyBorder="1" applyAlignment="1">
      <alignment horizontal="right"/>
    </xf>
    <xf numFmtId="0" fontId="12" fillId="0" borderId="0" xfId="0" applyFont="1" applyAlignment="1">
      <alignment vertical="center" wrapText="1"/>
    </xf>
    <xf numFmtId="0" fontId="0" fillId="0" borderId="2" xfId="0" applyBorder="1"/>
    <xf numFmtId="0" fontId="0" fillId="0" borderId="23" xfId="0" applyBorder="1"/>
    <xf numFmtId="0" fontId="0" fillId="0" borderId="40" xfId="0" applyBorder="1"/>
    <xf numFmtId="0" fontId="0" fillId="0" borderId="6" xfId="0" applyBorder="1" applyAlignment="1"/>
    <xf numFmtId="0" fontId="0" fillId="0" borderId="2" xfId="0" applyBorder="1" applyAlignment="1"/>
    <xf numFmtId="0" fontId="0" fillId="0" borderId="8" xfId="0" applyBorder="1" applyAlignment="1"/>
    <xf numFmtId="0" fontId="0" fillId="0" borderId="23" xfId="0" applyBorder="1" applyAlignment="1"/>
    <xf numFmtId="0" fontId="0" fillId="0" borderId="39" xfId="0" applyBorder="1" applyAlignment="1"/>
    <xf numFmtId="0" fontId="21" fillId="6" borderId="21" xfId="0" applyFont="1" applyFill="1" applyBorder="1"/>
    <xf numFmtId="0" fontId="21" fillId="6" borderId="4" xfId="0" applyFont="1" applyFill="1" applyBorder="1" applyAlignment="1"/>
    <xf numFmtId="0" fontId="21" fillId="6" borderId="10" xfId="0" applyFont="1" applyFill="1" applyBorder="1" applyAlignment="1"/>
    <xf numFmtId="0" fontId="0" fillId="0" borderId="40" xfId="0" applyBorder="1" applyAlignment="1"/>
    <xf numFmtId="0" fontId="21" fillId="6" borderId="41" xfId="0" applyFont="1" applyFill="1" applyBorder="1"/>
    <xf numFmtId="0" fontId="21" fillId="6" borderId="7" xfId="0" applyFont="1" applyFill="1" applyBorder="1"/>
    <xf numFmtId="0" fontId="21" fillId="6" borderId="42" xfId="0" applyFont="1" applyFill="1" applyBorder="1"/>
    <xf numFmtId="0" fontId="0" fillId="0" borderId="43" xfId="0" applyBorder="1"/>
    <xf numFmtId="0" fontId="21" fillId="6" borderId="26" xfId="0" applyFont="1" applyFill="1" applyBorder="1"/>
    <xf numFmtId="4" fontId="0" fillId="0" borderId="0" xfId="0" applyNumberFormat="1" applyBorder="1"/>
    <xf numFmtId="0" fontId="5" fillId="5" borderId="3" xfId="0" applyNumberFormat="1" applyFont="1" applyFill="1" applyBorder="1" applyAlignment="1" applyProtection="1">
      <alignment horizontal="left" vertical="center" wrapText="1"/>
    </xf>
    <xf numFmtId="0" fontId="2" fillId="2" borderId="11" xfId="0" applyNumberFormat="1" applyFont="1" applyFill="1" applyBorder="1" applyAlignment="1" applyProtection="1">
      <alignment horizontal="left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0" fontId="2" fillId="2" borderId="3" xfId="0" applyNumberFormat="1" applyFont="1" applyFill="1" applyBorder="1" applyAlignment="1" applyProtection="1">
      <alignment horizontal="left" vertical="center" wrapText="1"/>
    </xf>
    <xf numFmtId="0" fontId="2" fillId="2" borderId="11" xfId="0" applyNumberFormat="1" applyFont="1" applyFill="1" applyBorder="1" applyAlignment="1" applyProtection="1">
      <alignment horizontal="left" vertical="center" wrapText="1" indent="1"/>
    </xf>
    <xf numFmtId="0" fontId="2" fillId="2" borderId="1" xfId="0" applyNumberFormat="1" applyFont="1" applyFill="1" applyBorder="1" applyAlignment="1" applyProtection="1">
      <alignment horizontal="left" vertical="center" wrapText="1" indent="1"/>
    </xf>
    <xf numFmtId="0" fontId="2" fillId="2" borderId="3" xfId="0" applyNumberFormat="1" applyFont="1" applyFill="1" applyBorder="1" applyAlignment="1" applyProtection="1">
      <alignment horizontal="left" vertical="center" wrapText="1" indent="1"/>
    </xf>
    <xf numFmtId="0" fontId="15" fillId="3" borderId="3" xfId="0" applyNumberFormat="1" applyFont="1" applyFill="1" applyBorder="1" applyAlignment="1" applyProtection="1">
      <alignment horizontal="left" vertical="center" wrapText="1"/>
    </xf>
    <xf numFmtId="4" fontId="2" fillId="2" borderId="3" xfId="0" applyNumberFormat="1" applyFont="1" applyFill="1" applyBorder="1" applyAlignment="1">
      <alignment horizontal="right" vertical="center"/>
    </xf>
    <xf numFmtId="4" fontId="5" fillId="2" borderId="3" xfId="0" applyNumberFormat="1" applyFont="1" applyFill="1" applyBorder="1" applyAlignment="1">
      <alignment horizontal="right" vertical="center"/>
    </xf>
    <xf numFmtId="3" fontId="2" fillId="2" borderId="31" xfId="0" applyNumberFormat="1" applyFont="1" applyFill="1" applyBorder="1" applyAlignment="1">
      <alignment horizontal="right" vertical="center"/>
    </xf>
    <xf numFmtId="0" fontId="5" fillId="2" borderId="3" xfId="0" applyNumberFormat="1" applyFont="1" applyFill="1" applyBorder="1" applyAlignment="1" applyProtection="1">
      <alignment horizontal="left" vertical="center" wrapText="1"/>
    </xf>
    <xf numFmtId="3" fontId="2" fillId="2" borderId="12" xfId="0" applyNumberFormat="1" applyFont="1" applyFill="1" applyBorder="1" applyAlignment="1" applyProtection="1">
      <alignment horizontal="right" vertical="center" wrapText="1"/>
    </xf>
    <xf numFmtId="0" fontId="2" fillId="2" borderId="11" xfId="0" applyNumberFormat="1" applyFont="1" applyFill="1" applyBorder="1" applyAlignment="1" applyProtection="1">
      <alignment horizontal="left" vertical="top" wrapText="1"/>
    </xf>
    <xf numFmtId="0" fontId="2" fillId="2" borderId="1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3" fontId="5" fillId="2" borderId="1" xfId="0" applyNumberFormat="1" applyFont="1" applyFill="1" applyBorder="1" applyAlignment="1" applyProtection="1">
      <alignment horizontal="right" wrapText="1"/>
    </xf>
    <xf numFmtId="3" fontId="0" fillId="0" borderId="2" xfId="0" applyNumberFormat="1" applyBorder="1"/>
    <xf numFmtId="3" fontId="21" fillId="6" borderId="21" xfId="0" applyNumberFormat="1" applyFont="1" applyFill="1" applyBorder="1"/>
    <xf numFmtId="0" fontId="9" fillId="2" borderId="40" xfId="0" quotePrefix="1" applyFont="1" applyFill="1" applyBorder="1" applyAlignment="1">
      <alignment horizontal="left"/>
    </xf>
    <xf numFmtId="3" fontId="2" fillId="2" borderId="44" xfId="0" applyNumberFormat="1" applyFont="1" applyFill="1" applyBorder="1" applyAlignment="1">
      <alignment horizontal="right" vertical="center"/>
    </xf>
    <xf numFmtId="0" fontId="18" fillId="7" borderId="40" xfId="0" quotePrefix="1" applyFont="1" applyFill="1" applyBorder="1" applyAlignment="1">
      <alignment horizontal="left"/>
    </xf>
    <xf numFmtId="0" fontId="18" fillId="7" borderId="40" xfId="0" quotePrefix="1" applyFont="1" applyFill="1" applyBorder="1" applyAlignment="1">
      <alignment horizontal="left" wrapText="1"/>
    </xf>
    <xf numFmtId="3" fontId="5" fillId="7" borderId="40" xfId="0" applyNumberFormat="1" applyFont="1" applyFill="1" applyBorder="1" applyAlignment="1">
      <alignment horizontal="right" vertical="center"/>
    </xf>
    <xf numFmtId="0" fontId="5" fillId="4" borderId="4" xfId="0" applyNumberFormat="1" applyFont="1" applyFill="1" applyBorder="1" applyAlignment="1" applyProtection="1">
      <alignment horizontal="left" vertical="center" wrapText="1"/>
    </xf>
    <xf numFmtId="0" fontId="5" fillId="4" borderId="10" xfId="0" applyNumberFormat="1" applyFont="1" applyFill="1" applyBorder="1" applyAlignment="1" applyProtection="1">
      <alignment horizontal="left" vertical="center" wrapText="1"/>
    </xf>
    <xf numFmtId="0" fontId="5" fillId="4" borderId="5" xfId="0" applyNumberFormat="1" applyFont="1" applyFill="1" applyBorder="1" applyAlignment="1" applyProtection="1">
      <alignment horizontal="left" vertical="center" wrapText="1"/>
    </xf>
    <xf numFmtId="0" fontId="5" fillId="3" borderId="13" xfId="0" applyNumberFormat="1" applyFont="1" applyFill="1" applyBorder="1" applyAlignment="1" applyProtection="1">
      <alignment horizontal="left" vertical="center" wrapText="1"/>
    </xf>
    <xf numFmtId="0" fontId="5" fillId="3" borderId="14" xfId="0" applyNumberFormat="1" applyFont="1" applyFill="1" applyBorder="1" applyAlignment="1" applyProtection="1">
      <alignment horizontal="left" vertical="center" wrapText="1"/>
    </xf>
    <xf numFmtId="0" fontId="5" fillId="3" borderId="15" xfId="0" applyNumberFormat="1" applyFont="1" applyFill="1" applyBorder="1" applyAlignment="1" applyProtection="1">
      <alignment horizontal="left" vertical="center" wrapText="1"/>
    </xf>
    <xf numFmtId="0" fontId="5" fillId="3" borderId="17" xfId="0" applyNumberFormat="1" applyFont="1" applyFill="1" applyBorder="1" applyAlignment="1" applyProtection="1">
      <alignment horizontal="left" vertical="center" wrapText="1"/>
    </xf>
    <xf numFmtId="0" fontId="5" fillId="3" borderId="35" xfId="0" applyNumberFormat="1" applyFont="1" applyFill="1" applyBorder="1" applyAlignment="1" applyProtection="1">
      <alignment horizontal="left" vertical="center" wrapText="1"/>
    </xf>
    <xf numFmtId="0" fontId="5" fillId="3" borderId="37" xfId="0" applyNumberFormat="1" applyFont="1" applyFill="1" applyBorder="1" applyAlignment="1" applyProtection="1">
      <alignment horizontal="left" vertical="center" wrapText="1"/>
    </xf>
    <xf numFmtId="0" fontId="19" fillId="0" borderId="17" xfId="0" applyNumberFormat="1" applyFont="1" applyFill="1" applyBorder="1" applyAlignment="1" applyProtection="1">
      <alignment horizontal="center" vertical="center" wrapText="1"/>
    </xf>
    <xf numFmtId="0" fontId="19" fillId="0" borderId="35" xfId="0" applyNumberFormat="1" applyFont="1" applyFill="1" applyBorder="1" applyAlignment="1" applyProtection="1">
      <alignment horizontal="center" vertical="center" wrapText="1"/>
    </xf>
    <xf numFmtId="0" fontId="19" fillId="0" borderId="37" xfId="0" applyNumberFormat="1" applyFont="1" applyFill="1" applyBorder="1" applyAlignment="1" applyProtection="1">
      <alignment horizontal="center" vertical="center" wrapText="1"/>
    </xf>
    <xf numFmtId="0" fontId="5" fillId="0" borderId="17" xfId="0" quotePrefix="1" applyFont="1" applyBorder="1" applyAlignment="1">
      <alignment horizontal="center" wrapText="1"/>
    </xf>
    <xf numFmtId="0" fontId="5" fillId="0" borderId="35" xfId="0" quotePrefix="1" applyFont="1" applyBorder="1" applyAlignment="1">
      <alignment horizontal="center" wrapText="1"/>
    </xf>
    <xf numFmtId="0" fontId="5" fillId="0" borderId="37" xfId="0" quotePrefix="1" applyFont="1" applyBorder="1" applyAlignment="1">
      <alignment horizontal="center" wrapText="1"/>
    </xf>
    <xf numFmtId="0" fontId="10" fillId="0" borderId="27" xfId="0" applyNumberFormat="1" applyFont="1" applyFill="1" applyBorder="1" applyAlignment="1" applyProtection="1">
      <alignment horizontal="left" vertical="center" wrapText="1"/>
    </xf>
    <xf numFmtId="0" fontId="10" fillId="0" borderId="28" xfId="0" applyNumberFormat="1" applyFont="1" applyFill="1" applyBorder="1" applyAlignment="1" applyProtection="1">
      <alignment horizontal="left" vertical="center" wrapText="1"/>
    </xf>
    <xf numFmtId="0" fontId="10" fillId="0" borderId="36" xfId="0" applyNumberFormat="1" applyFont="1" applyFill="1" applyBorder="1" applyAlignment="1" applyProtection="1">
      <alignment horizontal="left" vertical="center" wrapText="1"/>
    </xf>
    <xf numFmtId="0" fontId="10" fillId="0" borderId="11" xfId="0" applyNumberFormat="1" applyFont="1" applyFill="1" applyBorder="1" applyAlignment="1" applyProtection="1">
      <alignment horizontal="left" vertical="center" wrapText="1"/>
    </xf>
    <xf numFmtId="0" fontId="8" fillId="0" borderId="1" xfId="0" applyNumberFormat="1" applyFont="1" applyFill="1" applyBorder="1" applyAlignment="1" applyProtection="1">
      <alignment vertical="center" wrapText="1"/>
    </xf>
    <xf numFmtId="0" fontId="8" fillId="0" borderId="12" xfId="0" applyNumberFormat="1" applyFont="1" applyFill="1" applyBorder="1" applyAlignment="1" applyProtection="1">
      <alignment vertical="center" wrapText="1"/>
    </xf>
    <xf numFmtId="0" fontId="10" fillId="3" borderId="30" xfId="0" quotePrefix="1" applyNumberFormat="1" applyFont="1" applyFill="1" applyBorder="1" applyAlignment="1" applyProtection="1">
      <alignment horizontal="left" vertical="center" wrapText="1"/>
    </xf>
    <xf numFmtId="0" fontId="8" fillId="3" borderId="31" xfId="0" applyNumberFormat="1" applyFont="1" applyFill="1" applyBorder="1" applyAlignment="1" applyProtection="1">
      <alignment vertical="center" wrapText="1"/>
    </xf>
    <xf numFmtId="0" fontId="8" fillId="3" borderId="32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Alignment="1">
      <alignment wrapText="1"/>
    </xf>
    <xf numFmtId="0" fontId="5" fillId="4" borderId="27" xfId="0" applyNumberFormat="1" applyFont="1" applyFill="1" applyBorder="1" applyAlignment="1" applyProtection="1">
      <alignment horizontal="left" vertical="center" wrapText="1"/>
    </xf>
    <xf numFmtId="0" fontId="5" fillId="4" borderId="28" xfId="0" applyNumberFormat="1" applyFont="1" applyFill="1" applyBorder="1" applyAlignment="1" applyProtection="1">
      <alignment horizontal="left" vertical="center" wrapText="1"/>
    </xf>
    <xf numFmtId="0" fontId="5" fillId="4" borderId="36" xfId="0" applyNumberFormat="1" applyFont="1" applyFill="1" applyBorder="1" applyAlignment="1" applyProtection="1">
      <alignment horizontal="left" vertical="center" wrapText="1"/>
    </xf>
    <xf numFmtId="0" fontId="10" fillId="3" borderId="14" xfId="0" quotePrefix="1" applyNumberFormat="1" applyFont="1" applyFill="1" applyBorder="1" applyAlignment="1" applyProtection="1">
      <alignment horizontal="left" vertical="center" wrapText="1"/>
    </xf>
    <xf numFmtId="0" fontId="20" fillId="0" borderId="0" xfId="0" applyFont="1" applyAlignment="1">
      <alignment horizontal="center" vertical="center"/>
    </xf>
    <xf numFmtId="0" fontId="10" fillId="0" borderId="11" xfId="0" quotePrefix="1" applyFont="1" applyBorder="1" applyAlignment="1">
      <alignment horizontal="left" vertical="center"/>
    </xf>
    <xf numFmtId="0" fontId="8" fillId="0" borderId="1" xfId="0" applyNumberFormat="1" applyFont="1" applyFill="1" applyBorder="1" applyAlignment="1" applyProtection="1">
      <alignment vertical="center"/>
    </xf>
    <xf numFmtId="0" fontId="8" fillId="0" borderId="12" xfId="0" applyNumberFormat="1" applyFont="1" applyFill="1" applyBorder="1" applyAlignment="1" applyProtection="1">
      <alignment vertical="center"/>
    </xf>
    <xf numFmtId="0" fontId="10" fillId="3" borderId="13" xfId="0" quotePrefix="1" applyNumberFormat="1" applyFont="1" applyFill="1" applyBorder="1" applyAlignment="1" applyProtection="1">
      <alignment horizontal="left" vertical="center" wrapText="1"/>
    </xf>
    <xf numFmtId="0" fontId="8" fillId="3" borderId="14" xfId="0" applyNumberFormat="1" applyFont="1" applyFill="1" applyBorder="1" applyAlignment="1" applyProtection="1">
      <alignment vertical="center" wrapText="1"/>
    </xf>
    <xf numFmtId="0" fontId="8" fillId="3" borderId="15" xfId="0" applyNumberFormat="1" applyFont="1" applyFill="1" applyBorder="1" applyAlignment="1" applyProtection="1">
      <alignment vertical="center" wrapText="1"/>
    </xf>
    <xf numFmtId="0" fontId="10" fillId="0" borderId="11" xfId="0" quotePrefix="1" applyNumberFormat="1" applyFont="1" applyFill="1" applyBorder="1" applyAlignment="1" applyProtection="1">
      <alignment horizontal="left" vertical="center" wrapText="1"/>
    </xf>
    <xf numFmtId="0" fontId="11" fillId="0" borderId="0" xfId="0" applyNumberFormat="1" applyFont="1" applyFill="1" applyBorder="1" applyAlignment="1" applyProtection="1">
      <alignment vertical="center" wrapText="1"/>
    </xf>
    <xf numFmtId="0" fontId="10" fillId="3" borderId="27" xfId="0" applyNumberFormat="1" applyFont="1" applyFill="1" applyBorder="1" applyAlignment="1" applyProtection="1">
      <alignment horizontal="left" vertical="center" wrapText="1"/>
    </xf>
    <xf numFmtId="0" fontId="8" fillId="3" borderId="28" xfId="0" applyNumberFormat="1" applyFont="1" applyFill="1" applyBorder="1" applyAlignment="1" applyProtection="1">
      <alignment vertical="center" wrapText="1"/>
    </xf>
    <xf numFmtId="0" fontId="8" fillId="3" borderId="36" xfId="0" applyNumberFormat="1" applyFont="1" applyFill="1" applyBorder="1" applyAlignment="1" applyProtection="1">
      <alignment vertical="center"/>
    </xf>
    <xf numFmtId="0" fontId="10" fillId="0" borderId="11" xfId="0" quotePrefix="1" applyFont="1" applyFill="1" applyBorder="1" applyAlignment="1">
      <alignment horizontal="left" vertical="center"/>
    </xf>
    <xf numFmtId="0" fontId="12" fillId="0" borderId="0" xfId="0" applyFont="1" applyAlignment="1">
      <alignment vertical="center" wrapText="1"/>
    </xf>
    <xf numFmtId="0" fontId="16" fillId="6" borderId="8" xfId="0" applyFont="1" applyFill="1" applyBorder="1" applyAlignment="1">
      <alignment horizontal="left"/>
    </xf>
    <xf numFmtId="0" fontId="16" fillId="6" borderId="23" xfId="0" applyFont="1" applyFill="1" applyBorder="1" applyAlignment="1">
      <alignment horizontal="left"/>
    </xf>
    <xf numFmtId="0" fontId="21" fillId="6" borderId="4" xfId="0" applyFont="1" applyFill="1" applyBorder="1" applyAlignment="1">
      <alignment horizontal="center"/>
    </xf>
    <xf numFmtId="0" fontId="21" fillId="6" borderId="10" xfId="0" applyFont="1" applyFill="1" applyBorder="1" applyAlignment="1">
      <alignment horizontal="center"/>
    </xf>
    <xf numFmtId="0" fontId="21" fillId="6" borderId="20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4" xfId="0" applyBorder="1" applyAlignment="1">
      <alignment horizont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Alignment="1">
      <alignment vertical="center" wrapText="1"/>
    </xf>
    <xf numFmtId="0" fontId="5" fillId="6" borderId="4" xfId="0" applyNumberFormat="1" applyFont="1" applyFill="1" applyBorder="1" applyAlignment="1" applyProtection="1">
      <alignment horizontal="center" vertical="center" wrapText="1"/>
    </xf>
    <xf numFmtId="0" fontId="13" fillId="6" borderId="10" xfId="0" applyFont="1" applyFill="1" applyBorder="1" applyAlignment="1">
      <alignment horizontal="center" vertical="center" wrapText="1"/>
    </xf>
    <xf numFmtId="0" fontId="13" fillId="6" borderId="20" xfId="0" applyFont="1" applyFill="1" applyBorder="1" applyAlignment="1">
      <alignment horizontal="center" vertical="center" wrapText="1"/>
    </xf>
    <xf numFmtId="0" fontId="14" fillId="9" borderId="11" xfId="0" applyFont="1" applyFill="1" applyBorder="1" applyAlignment="1">
      <alignment horizontal="center" vertical="center" wrapText="1"/>
    </xf>
    <xf numFmtId="0" fontId="14" fillId="9" borderId="1" xfId="0" applyFont="1" applyFill="1" applyBorder="1" applyAlignment="1">
      <alignment horizontal="center" vertical="center" wrapText="1"/>
    </xf>
    <xf numFmtId="0" fontId="14" fillId="9" borderId="3" xfId="0" applyFont="1" applyFill="1" applyBorder="1" applyAlignment="1">
      <alignment horizontal="center" vertical="center" wrapText="1"/>
    </xf>
    <xf numFmtId="0" fontId="5" fillId="6" borderId="11" xfId="0" applyNumberFormat="1" applyFont="1" applyFill="1" applyBorder="1" applyAlignment="1" applyProtection="1">
      <alignment horizontal="center" vertical="center" wrapText="1"/>
    </xf>
    <xf numFmtId="0" fontId="5" fillId="6" borderId="1" xfId="0" applyNumberFormat="1" applyFont="1" applyFill="1" applyBorder="1" applyAlignment="1" applyProtection="1">
      <alignment horizontal="center" vertical="center" wrapText="1"/>
    </xf>
    <xf numFmtId="0" fontId="5" fillId="6" borderId="3" xfId="0" applyNumberFormat="1" applyFont="1" applyFill="1" applyBorder="1" applyAlignment="1" applyProtection="1">
      <alignment horizontal="center" vertical="center" wrapText="1"/>
    </xf>
    <xf numFmtId="0" fontId="5" fillId="8" borderId="11" xfId="0" applyNumberFormat="1" applyFont="1" applyFill="1" applyBorder="1" applyAlignment="1" applyProtection="1">
      <alignment horizontal="center" vertical="center" wrapText="1"/>
    </xf>
    <xf numFmtId="0" fontId="5" fillId="8" borderId="1" xfId="0" applyNumberFormat="1" applyFont="1" applyFill="1" applyBorder="1" applyAlignment="1" applyProtection="1">
      <alignment horizontal="center" vertical="center" wrapText="1"/>
    </xf>
    <xf numFmtId="0" fontId="5" fillId="8" borderId="3" xfId="0" applyNumberFormat="1" applyFont="1" applyFill="1" applyBorder="1" applyAlignment="1" applyProtection="1">
      <alignment horizontal="center" vertical="center" wrapText="1"/>
    </xf>
    <xf numFmtId="0" fontId="2" fillId="2" borderId="11" xfId="0" applyNumberFormat="1" applyFont="1" applyFill="1" applyBorder="1" applyAlignment="1" applyProtection="1">
      <alignment horizontal="left" vertical="center" wrapText="1" indent="1"/>
    </xf>
    <xf numFmtId="0" fontId="2" fillId="2" borderId="1" xfId="0" applyNumberFormat="1" applyFont="1" applyFill="1" applyBorder="1" applyAlignment="1" applyProtection="1">
      <alignment horizontal="left" vertical="center" wrapText="1" indent="1"/>
    </xf>
    <xf numFmtId="0" fontId="2" fillId="2" borderId="3" xfId="0" applyNumberFormat="1" applyFont="1" applyFill="1" applyBorder="1" applyAlignment="1" applyProtection="1">
      <alignment horizontal="left" vertical="center" wrapText="1" indent="1"/>
    </xf>
    <xf numFmtId="0" fontId="15" fillId="3" borderId="11" xfId="0" applyNumberFormat="1" applyFont="1" applyFill="1" applyBorder="1" applyAlignment="1" applyProtection="1">
      <alignment horizontal="left" vertical="center" wrapText="1"/>
    </xf>
    <xf numFmtId="0" fontId="15" fillId="3" borderId="1" xfId="0" applyNumberFormat="1" applyFont="1" applyFill="1" applyBorder="1" applyAlignment="1" applyProtection="1">
      <alignment horizontal="left" vertical="center" wrapText="1"/>
    </xf>
    <xf numFmtId="0" fontId="15" fillId="3" borderId="3" xfId="0" applyNumberFormat="1" applyFont="1" applyFill="1" applyBorder="1" applyAlignment="1" applyProtection="1">
      <alignment horizontal="left" vertical="center" wrapText="1"/>
    </xf>
    <xf numFmtId="0" fontId="2" fillId="2" borderId="11" xfId="0" applyNumberFormat="1" applyFont="1" applyFill="1" applyBorder="1" applyAlignment="1" applyProtection="1">
      <alignment horizontal="left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0" fontId="2" fillId="2" borderId="3" xfId="0" applyNumberFormat="1" applyFont="1" applyFill="1" applyBorder="1" applyAlignment="1" applyProtection="1">
      <alignment horizontal="left" vertical="center" wrapText="1"/>
    </xf>
    <xf numFmtId="0" fontId="5" fillId="4" borderId="11" xfId="0" applyNumberFormat="1" applyFont="1" applyFill="1" applyBorder="1" applyAlignment="1" applyProtection="1">
      <alignment horizontal="left" vertical="center" wrapText="1"/>
    </xf>
    <xf numFmtId="0" fontId="5" fillId="4" borderId="1" xfId="0" applyNumberFormat="1" applyFont="1" applyFill="1" applyBorder="1" applyAlignment="1" applyProtection="1">
      <alignment horizontal="left" vertical="center" wrapText="1"/>
    </xf>
    <xf numFmtId="0" fontId="5" fillId="4" borderId="3" xfId="0" applyNumberFormat="1" applyFont="1" applyFill="1" applyBorder="1" applyAlignment="1" applyProtection="1">
      <alignment horizontal="left" vertical="center" wrapText="1"/>
    </xf>
    <xf numFmtId="0" fontId="5" fillId="5" borderId="11" xfId="0" applyNumberFormat="1" applyFont="1" applyFill="1" applyBorder="1" applyAlignment="1" applyProtection="1">
      <alignment horizontal="left" vertical="center" wrapText="1"/>
    </xf>
    <xf numFmtId="0" fontId="5" fillId="5" borderId="1" xfId="0" applyNumberFormat="1" applyFont="1" applyFill="1" applyBorder="1" applyAlignment="1" applyProtection="1">
      <alignment horizontal="left" vertical="center" wrapText="1"/>
    </xf>
    <xf numFmtId="0" fontId="5" fillId="5" borderId="3" xfId="0" applyNumberFormat="1" applyFont="1" applyFill="1" applyBorder="1" applyAlignment="1" applyProtection="1">
      <alignment horizontal="left" vertical="center" wrapText="1"/>
    </xf>
    <xf numFmtId="0" fontId="15" fillId="3" borderId="11" xfId="0" applyNumberFormat="1" applyFont="1" applyFill="1" applyBorder="1" applyAlignment="1" applyProtection="1">
      <alignment horizontal="left" vertical="top" wrapText="1"/>
    </xf>
    <xf numFmtId="0" fontId="15" fillId="3" borderId="1" xfId="0" applyNumberFormat="1" applyFont="1" applyFill="1" applyBorder="1" applyAlignment="1" applyProtection="1">
      <alignment horizontal="left" vertical="top" wrapText="1"/>
    </xf>
    <xf numFmtId="0" fontId="15" fillId="3" borderId="3" xfId="0" applyNumberFormat="1" applyFont="1" applyFill="1" applyBorder="1" applyAlignment="1" applyProtection="1">
      <alignment horizontal="left" vertical="top" wrapText="1"/>
    </xf>
    <xf numFmtId="0" fontId="15" fillId="2" borderId="11" xfId="0" applyNumberFormat="1" applyFont="1" applyFill="1" applyBorder="1" applyAlignment="1" applyProtection="1">
      <alignment horizontal="left" vertical="center" wrapText="1"/>
    </xf>
    <xf numFmtId="0" fontId="15" fillId="2" borderId="1" xfId="0" applyNumberFormat="1" applyFont="1" applyFill="1" applyBorder="1" applyAlignment="1" applyProtection="1">
      <alignment horizontal="left" vertical="center" wrapText="1"/>
    </xf>
    <xf numFmtId="0" fontId="15" fillId="2" borderId="3" xfId="0" applyNumberFormat="1" applyFont="1" applyFill="1" applyBorder="1" applyAlignment="1" applyProtection="1">
      <alignment horizontal="left" vertical="center" wrapText="1"/>
    </xf>
    <xf numFmtId="0" fontId="2" fillId="2" borderId="13" xfId="0" applyNumberFormat="1" applyFont="1" applyFill="1" applyBorder="1" applyAlignment="1" applyProtection="1">
      <alignment horizontal="left" vertical="center" wrapText="1" indent="1"/>
    </xf>
    <xf numFmtId="0" fontId="2" fillId="2" borderId="14" xfId="0" applyNumberFormat="1" applyFont="1" applyFill="1" applyBorder="1" applyAlignment="1" applyProtection="1">
      <alignment horizontal="left" vertical="center" wrapText="1" indent="1"/>
    </xf>
    <xf numFmtId="0" fontId="2" fillId="2" borderId="24" xfId="0" applyNumberFormat="1" applyFont="1" applyFill="1" applyBorder="1" applyAlignment="1" applyProtection="1">
      <alignment horizontal="left" vertical="center" wrapText="1" indent="1"/>
    </xf>
    <xf numFmtId="0" fontId="5" fillId="5" borderId="27" xfId="0" applyNumberFormat="1" applyFont="1" applyFill="1" applyBorder="1" applyAlignment="1" applyProtection="1">
      <alignment horizontal="left" vertical="center" wrapText="1"/>
    </xf>
    <xf numFmtId="0" fontId="5" fillId="5" borderId="28" xfId="0" applyNumberFormat="1" applyFont="1" applyFill="1" applyBorder="1" applyAlignment="1" applyProtection="1">
      <alignment horizontal="left" vertical="center" wrapText="1"/>
    </xf>
    <xf numFmtId="0" fontId="5" fillId="5" borderId="29" xfId="0" applyNumberFormat="1" applyFont="1" applyFill="1" applyBorder="1" applyAlignment="1" applyProtection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1"/>
  <sheetViews>
    <sheetView showGridLines="0" tabSelected="1" zoomScale="80" zoomScaleNormal="80" workbookViewId="0">
      <selection activeCell="G11" sqref="G11"/>
    </sheetView>
  </sheetViews>
  <sheetFormatPr defaultRowHeight="15" x14ac:dyDescent="0.25"/>
  <cols>
    <col min="6" max="6" width="21.5703125" customWidth="1"/>
    <col min="7" max="9" width="15.7109375" customWidth="1"/>
    <col min="11" max="11" width="12.7109375" bestFit="1" customWidth="1"/>
  </cols>
  <sheetData>
    <row r="1" spans="2:12" ht="42" customHeight="1" x14ac:dyDescent="0.25">
      <c r="B1" s="247" t="s">
        <v>124</v>
      </c>
      <c r="C1" s="247"/>
      <c r="D1" s="247"/>
      <c r="E1" s="247"/>
      <c r="F1" s="247"/>
      <c r="G1" s="247"/>
      <c r="H1" s="247"/>
      <c r="I1" s="247"/>
    </row>
    <row r="2" spans="2:12" ht="18" customHeight="1" x14ac:dyDescent="0.25">
      <c r="B2" s="2"/>
      <c r="C2" s="2"/>
      <c r="D2" s="2"/>
      <c r="E2" s="2"/>
      <c r="F2" s="2"/>
      <c r="G2" s="2"/>
      <c r="H2" s="2"/>
      <c r="I2" s="2"/>
    </row>
    <row r="3" spans="2:12" ht="15.75" x14ac:dyDescent="0.25">
      <c r="B3" s="247" t="s">
        <v>25</v>
      </c>
      <c r="C3" s="247"/>
      <c r="D3" s="247"/>
      <c r="E3" s="247"/>
      <c r="F3" s="247"/>
      <c r="G3" s="247"/>
      <c r="H3" s="261"/>
      <c r="I3" s="261"/>
      <c r="K3" s="33"/>
    </row>
    <row r="4" spans="2:12" ht="18" x14ac:dyDescent="0.25">
      <c r="B4" s="2"/>
      <c r="C4" s="2"/>
      <c r="D4" s="2"/>
      <c r="E4" s="2"/>
      <c r="F4" s="2"/>
      <c r="G4" s="2"/>
      <c r="H4" s="3"/>
      <c r="I4" s="3"/>
    </row>
    <row r="5" spans="2:12" ht="18" customHeight="1" x14ac:dyDescent="0.25">
      <c r="B5" s="247" t="s">
        <v>33</v>
      </c>
      <c r="C5" s="248"/>
      <c r="D5" s="248"/>
      <c r="E5" s="248"/>
      <c r="F5" s="248"/>
      <c r="G5" s="248"/>
      <c r="H5" s="248"/>
      <c r="I5" s="248"/>
    </row>
    <row r="6" spans="2:12" ht="9.75" customHeight="1" thickBot="1" x14ac:dyDescent="0.3">
      <c r="B6" s="25"/>
      <c r="C6" s="26"/>
      <c r="D6" s="26"/>
      <c r="E6" s="26"/>
      <c r="F6" s="26"/>
      <c r="G6" s="26"/>
      <c r="H6" s="26"/>
      <c r="I6" s="32"/>
      <c r="K6" s="33"/>
    </row>
    <row r="7" spans="2:12" ht="35.25" customHeight="1" thickBot="1" x14ac:dyDescent="0.3">
      <c r="B7" s="232" t="s">
        <v>43</v>
      </c>
      <c r="C7" s="233"/>
      <c r="D7" s="233"/>
      <c r="E7" s="233"/>
      <c r="F7" s="234"/>
      <c r="G7" s="123" t="s">
        <v>99</v>
      </c>
      <c r="H7" s="69" t="s">
        <v>76</v>
      </c>
      <c r="I7" s="70" t="s">
        <v>100</v>
      </c>
      <c r="L7" s="121"/>
    </row>
    <row r="8" spans="2:12" ht="15.75" thickBot="1" x14ac:dyDescent="0.3">
      <c r="B8" s="235">
        <v>1</v>
      </c>
      <c r="C8" s="236"/>
      <c r="D8" s="236"/>
      <c r="E8" s="236"/>
      <c r="F8" s="237"/>
      <c r="G8" s="72">
        <v>2</v>
      </c>
      <c r="H8" s="72">
        <v>3</v>
      </c>
      <c r="I8" s="71">
        <v>4</v>
      </c>
    </row>
    <row r="9" spans="2:12" x14ac:dyDescent="0.25">
      <c r="B9" s="262" t="s">
        <v>0</v>
      </c>
      <c r="C9" s="263"/>
      <c r="D9" s="263"/>
      <c r="E9" s="263"/>
      <c r="F9" s="264"/>
      <c r="G9" s="73">
        <f>G10+G11</f>
        <v>3139590</v>
      </c>
      <c r="H9" s="73">
        <f>H10+H11</f>
        <v>88000</v>
      </c>
      <c r="I9" s="73">
        <f>G9+H9</f>
        <v>3227590</v>
      </c>
      <c r="K9" s="33"/>
      <c r="L9" s="96"/>
    </row>
    <row r="10" spans="2:12" x14ac:dyDescent="0.25">
      <c r="B10" s="241" t="s">
        <v>81</v>
      </c>
      <c r="C10" s="242"/>
      <c r="D10" s="242"/>
      <c r="E10" s="242"/>
      <c r="F10" s="256"/>
      <c r="G10" s="74">
        <v>3139590</v>
      </c>
      <c r="H10" s="74">
        <v>88000</v>
      </c>
      <c r="I10" s="73">
        <f t="shared" ref="I10:I14" si="0">G10+H10</f>
        <v>3227590</v>
      </c>
    </row>
    <row r="11" spans="2:12" x14ac:dyDescent="0.25">
      <c r="B11" s="265" t="s">
        <v>82</v>
      </c>
      <c r="C11" s="255"/>
      <c r="D11" s="255"/>
      <c r="E11" s="255"/>
      <c r="F11" s="256"/>
      <c r="G11" s="74"/>
      <c r="H11" s="74">
        <v>0</v>
      </c>
      <c r="I11" s="73">
        <f t="shared" si="0"/>
        <v>0</v>
      </c>
    </row>
    <row r="12" spans="2:12" x14ac:dyDescent="0.25">
      <c r="B12" s="34" t="s">
        <v>1</v>
      </c>
      <c r="C12" s="27"/>
      <c r="D12" s="27"/>
      <c r="E12" s="27"/>
      <c r="F12" s="35"/>
      <c r="G12" s="75">
        <f>G13+G14</f>
        <v>3154590</v>
      </c>
      <c r="H12" s="75">
        <f>H13+H14</f>
        <v>128000</v>
      </c>
      <c r="I12" s="73">
        <f t="shared" si="0"/>
        <v>3282590</v>
      </c>
      <c r="K12" s="96"/>
    </row>
    <row r="13" spans="2:12" x14ac:dyDescent="0.25">
      <c r="B13" s="260" t="s">
        <v>83</v>
      </c>
      <c r="C13" s="242"/>
      <c r="D13" s="242"/>
      <c r="E13" s="242"/>
      <c r="F13" s="243"/>
      <c r="G13" s="74">
        <v>3121290</v>
      </c>
      <c r="H13" s="74">
        <v>110000</v>
      </c>
      <c r="I13" s="73">
        <f t="shared" si="0"/>
        <v>3231290</v>
      </c>
    </row>
    <row r="14" spans="2:12" x14ac:dyDescent="0.25">
      <c r="B14" s="254" t="s">
        <v>84</v>
      </c>
      <c r="C14" s="255"/>
      <c r="D14" s="255"/>
      <c r="E14" s="255"/>
      <c r="F14" s="256"/>
      <c r="G14" s="76">
        <v>33300</v>
      </c>
      <c r="H14" s="76">
        <v>18000</v>
      </c>
      <c r="I14" s="73">
        <f t="shared" si="0"/>
        <v>51300</v>
      </c>
      <c r="K14" s="33"/>
    </row>
    <row r="15" spans="2:12" ht="15.75" thickBot="1" x14ac:dyDescent="0.3">
      <c r="B15" s="257" t="s">
        <v>2</v>
      </c>
      <c r="C15" s="258"/>
      <c r="D15" s="258"/>
      <c r="E15" s="258"/>
      <c r="F15" s="259"/>
      <c r="G15" s="77">
        <f>G9-G12</f>
        <v>-15000</v>
      </c>
      <c r="H15" s="77">
        <f>H9-H12</f>
        <v>-40000</v>
      </c>
      <c r="I15" s="77">
        <f>I9-I12</f>
        <v>-55000</v>
      </c>
    </row>
    <row r="16" spans="2:12" ht="18" x14ac:dyDescent="0.25">
      <c r="B16" s="2"/>
      <c r="C16" s="4"/>
      <c r="D16" s="4"/>
      <c r="E16" s="4"/>
      <c r="F16" s="4"/>
      <c r="G16" s="1"/>
      <c r="H16" s="1"/>
      <c r="I16" s="1"/>
    </row>
    <row r="17" spans="1:13" ht="18" customHeight="1" x14ac:dyDescent="0.25">
      <c r="B17" s="247" t="s">
        <v>34</v>
      </c>
      <c r="C17" s="248"/>
      <c r="D17" s="248"/>
      <c r="E17" s="248"/>
      <c r="F17" s="248"/>
      <c r="G17" s="248"/>
      <c r="H17" s="248"/>
      <c r="I17" s="248"/>
    </row>
    <row r="18" spans="1:13" ht="8.25" customHeight="1" thickBot="1" x14ac:dyDescent="0.3">
      <c r="B18" s="124"/>
      <c r="C18" s="26"/>
      <c r="D18" s="26"/>
      <c r="E18" s="26"/>
      <c r="F18" s="26"/>
      <c r="G18" s="26"/>
      <c r="H18" s="26"/>
      <c r="I18" s="26"/>
    </row>
    <row r="19" spans="1:13" ht="30.75" thickBot="1" x14ac:dyDescent="0.3">
      <c r="B19" s="232" t="s">
        <v>43</v>
      </c>
      <c r="C19" s="233"/>
      <c r="D19" s="233"/>
      <c r="E19" s="233"/>
      <c r="F19" s="234"/>
      <c r="G19" s="123" t="s">
        <v>99</v>
      </c>
      <c r="H19" s="69" t="s">
        <v>76</v>
      </c>
      <c r="I19" s="70" t="s">
        <v>100</v>
      </c>
    </row>
    <row r="20" spans="1:13" ht="15.75" thickBot="1" x14ac:dyDescent="0.3">
      <c r="B20" s="235">
        <v>1</v>
      </c>
      <c r="C20" s="236"/>
      <c r="D20" s="236"/>
      <c r="E20" s="236"/>
      <c r="F20" s="237"/>
      <c r="G20" s="72">
        <v>2</v>
      </c>
      <c r="H20" s="72">
        <v>3</v>
      </c>
      <c r="I20" s="71">
        <v>4</v>
      </c>
    </row>
    <row r="21" spans="1:13" ht="15.75" customHeight="1" x14ac:dyDescent="0.25">
      <c r="B21" s="238" t="s">
        <v>85</v>
      </c>
      <c r="C21" s="239"/>
      <c r="D21" s="239"/>
      <c r="E21" s="239"/>
      <c r="F21" s="240"/>
      <c r="G21" s="78">
        <v>0</v>
      </c>
      <c r="H21" s="78">
        <v>0</v>
      </c>
      <c r="I21" s="78">
        <v>0</v>
      </c>
    </row>
    <row r="22" spans="1:13" x14ac:dyDescent="0.25">
      <c r="B22" s="241" t="s">
        <v>86</v>
      </c>
      <c r="C22" s="242"/>
      <c r="D22" s="242"/>
      <c r="E22" s="242"/>
      <c r="F22" s="243"/>
      <c r="G22" s="76">
        <v>0</v>
      </c>
      <c r="H22" s="76">
        <v>0</v>
      </c>
      <c r="I22" s="76">
        <v>0</v>
      </c>
    </row>
    <row r="23" spans="1:13" x14ac:dyDescent="0.25">
      <c r="B23" s="244" t="s">
        <v>4</v>
      </c>
      <c r="C23" s="245"/>
      <c r="D23" s="245"/>
      <c r="E23" s="245"/>
      <c r="F23" s="246"/>
      <c r="G23" s="118">
        <v>0</v>
      </c>
      <c r="H23" s="118">
        <v>0</v>
      </c>
      <c r="I23" s="118">
        <v>0</v>
      </c>
    </row>
    <row r="24" spans="1:13" ht="15.75" thickBot="1" x14ac:dyDescent="0.3">
      <c r="A24" s="119"/>
      <c r="B24" s="252" t="s">
        <v>87</v>
      </c>
      <c r="C24" s="252"/>
      <c r="D24" s="252"/>
      <c r="E24" s="252"/>
      <c r="F24" s="252"/>
      <c r="G24" s="120">
        <f>G15</f>
        <v>-15000</v>
      </c>
      <c r="H24" s="120">
        <v>0</v>
      </c>
      <c r="I24" s="120">
        <v>0</v>
      </c>
      <c r="K24" s="121"/>
      <c r="L24" s="121"/>
    </row>
    <row r="25" spans="1:13" ht="18" x14ac:dyDescent="0.25">
      <c r="B25" s="20"/>
      <c r="C25" s="21"/>
      <c r="D25" s="21"/>
      <c r="E25" s="21"/>
      <c r="F25" s="21"/>
      <c r="G25" s="22"/>
      <c r="H25" s="22"/>
      <c r="I25" s="22"/>
    </row>
    <row r="26" spans="1:13" ht="18" customHeight="1" x14ac:dyDescent="0.25">
      <c r="B26" s="247" t="s">
        <v>89</v>
      </c>
      <c r="C26" s="248"/>
      <c r="D26" s="248"/>
      <c r="E26" s="248"/>
      <c r="F26" s="248"/>
      <c r="G26" s="248"/>
      <c r="H26" s="248"/>
      <c r="I26" s="248"/>
    </row>
    <row r="27" spans="1:13" ht="6.75" customHeight="1" thickBot="1" x14ac:dyDescent="0.3">
      <c r="B27" s="25"/>
      <c r="C27" s="26"/>
      <c r="D27" s="26"/>
      <c r="E27" s="26"/>
      <c r="F27" s="26"/>
      <c r="G27" s="26"/>
      <c r="H27" s="26"/>
      <c r="I27" s="26"/>
    </row>
    <row r="28" spans="1:13" ht="30.75" thickBot="1" x14ac:dyDescent="0.3">
      <c r="B28" s="232" t="s">
        <v>43</v>
      </c>
      <c r="C28" s="233"/>
      <c r="D28" s="233"/>
      <c r="E28" s="233"/>
      <c r="F28" s="234"/>
      <c r="G28" s="123" t="s">
        <v>99</v>
      </c>
      <c r="H28" s="69" t="s">
        <v>76</v>
      </c>
      <c r="I28" s="70" t="s">
        <v>100</v>
      </c>
    </row>
    <row r="29" spans="1:13" ht="15.75" customHeight="1" thickBot="1" x14ac:dyDescent="0.3">
      <c r="B29" s="235">
        <v>1</v>
      </c>
      <c r="C29" s="236"/>
      <c r="D29" s="236"/>
      <c r="E29" s="236"/>
      <c r="F29" s="237"/>
      <c r="G29" s="72">
        <v>2</v>
      </c>
      <c r="H29" s="72">
        <v>3</v>
      </c>
      <c r="I29" s="71">
        <v>4</v>
      </c>
    </row>
    <row r="30" spans="1:13" ht="30" customHeight="1" x14ac:dyDescent="0.25">
      <c r="B30" s="249" t="s">
        <v>94</v>
      </c>
      <c r="C30" s="250"/>
      <c r="D30" s="250"/>
      <c r="E30" s="250"/>
      <c r="F30" s="251"/>
      <c r="G30" s="79">
        <v>15000</v>
      </c>
      <c r="H30" s="79">
        <v>40000</v>
      </c>
      <c r="I30" s="80">
        <f>G30+H30</f>
        <v>55000</v>
      </c>
      <c r="M30" s="96"/>
    </row>
    <row r="31" spans="1:13" ht="30" customHeight="1" thickBot="1" x14ac:dyDescent="0.3">
      <c r="B31" s="226" t="s">
        <v>91</v>
      </c>
      <c r="C31" s="227"/>
      <c r="D31" s="227"/>
      <c r="E31" s="227"/>
      <c r="F31" s="228"/>
      <c r="G31" s="81">
        <v>0</v>
      </c>
      <c r="H31" s="81">
        <v>0</v>
      </c>
      <c r="I31" s="77">
        <v>0</v>
      </c>
    </row>
    <row r="32" spans="1:13" ht="39.950000000000003" customHeight="1" thickBot="1" x14ac:dyDescent="0.3">
      <c r="B32" s="229" t="s">
        <v>92</v>
      </c>
      <c r="C32" s="230"/>
      <c r="D32" s="230"/>
      <c r="E32" s="230"/>
      <c r="F32" s="231"/>
      <c r="G32" s="125">
        <v>0</v>
      </c>
      <c r="H32" s="127">
        <v>0</v>
      </c>
      <c r="I32" s="126">
        <v>0</v>
      </c>
    </row>
    <row r="34" spans="2:11" ht="15.75" x14ac:dyDescent="0.25">
      <c r="B34" s="253" t="s">
        <v>88</v>
      </c>
      <c r="C34" s="253"/>
      <c r="D34" s="253"/>
      <c r="E34" s="253"/>
      <c r="F34" s="253"/>
      <c r="G34" s="253"/>
      <c r="H34" s="253"/>
      <c r="I34" s="253"/>
      <c r="K34" s="121"/>
    </row>
    <row r="35" spans="2:11" ht="11.25" customHeight="1" thickBot="1" x14ac:dyDescent="0.3">
      <c r="B35" s="15"/>
      <c r="C35" s="16"/>
      <c r="D35" s="16"/>
      <c r="E35" s="122"/>
      <c r="F35" s="16"/>
      <c r="G35" s="17"/>
      <c r="H35" s="17"/>
      <c r="I35" s="17"/>
    </row>
    <row r="36" spans="2:11" ht="30.75" customHeight="1" thickBot="1" x14ac:dyDescent="0.3">
      <c r="B36" s="232" t="s">
        <v>43</v>
      </c>
      <c r="C36" s="233"/>
      <c r="D36" s="233"/>
      <c r="E36" s="233"/>
      <c r="F36" s="234"/>
      <c r="G36" s="123" t="s">
        <v>99</v>
      </c>
      <c r="H36" s="69" t="s">
        <v>76</v>
      </c>
      <c r="I36" s="70" t="s">
        <v>100</v>
      </c>
    </row>
    <row r="37" spans="2:11" ht="15.75" customHeight="1" thickBot="1" x14ac:dyDescent="0.3">
      <c r="B37" s="235">
        <v>1</v>
      </c>
      <c r="C37" s="236"/>
      <c r="D37" s="236"/>
      <c r="E37" s="236"/>
      <c r="F37" s="237"/>
      <c r="G37" s="72">
        <v>2</v>
      </c>
      <c r="H37" s="72">
        <v>3</v>
      </c>
      <c r="I37" s="71">
        <v>4</v>
      </c>
    </row>
    <row r="38" spans="2:11" ht="30" customHeight="1" x14ac:dyDescent="0.25">
      <c r="B38" s="223" t="s">
        <v>90</v>
      </c>
      <c r="C38" s="224"/>
      <c r="D38" s="224"/>
      <c r="E38" s="224"/>
      <c r="F38" s="225"/>
      <c r="G38" s="79"/>
      <c r="H38" s="79"/>
      <c r="I38" s="80">
        <f>G38+H38</f>
        <v>0</v>
      </c>
    </row>
    <row r="39" spans="2:11" ht="30" customHeight="1" thickBot="1" x14ac:dyDescent="0.3">
      <c r="B39" s="226" t="s">
        <v>3</v>
      </c>
      <c r="C39" s="227"/>
      <c r="D39" s="227"/>
      <c r="E39" s="227"/>
      <c r="F39" s="228"/>
      <c r="G39" s="81"/>
      <c r="H39" s="81"/>
      <c r="I39" s="77">
        <f>G39+H39</f>
        <v>0</v>
      </c>
    </row>
    <row r="40" spans="2:11" ht="30" customHeight="1" thickBot="1" x14ac:dyDescent="0.3">
      <c r="B40" s="229" t="s">
        <v>93</v>
      </c>
      <c r="C40" s="230"/>
      <c r="D40" s="230"/>
      <c r="E40" s="230"/>
      <c r="F40" s="231"/>
      <c r="G40" s="125"/>
      <c r="H40" s="127"/>
      <c r="I40" s="77">
        <f>G40+H40</f>
        <v>0</v>
      </c>
    </row>
    <row r="41" spans="2:11" ht="30" customHeight="1" thickBot="1" x14ac:dyDescent="0.3">
      <c r="B41" s="229" t="s">
        <v>91</v>
      </c>
      <c r="C41" s="230"/>
      <c r="D41" s="230"/>
      <c r="E41" s="230"/>
      <c r="F41" s="231"/>
      <c r="G41" s="125">
        <v>0</v>
      </c>
      <c r="H41" s="127">
        <v>0</v>
      </c>
      <c r="I41" s="126">
        <v>0</v>
      </c>
    </row>
  </sheetData>
  <mergeCells count="31">
    <mergeCell ref="B1:I1"/>
    <mergeCell ref="B3:I3"/>
    <mergeCell ref="B9:F9"/>
    <mergeCell ref="B10:F10"/>
    <mergeCell ref="B11:F11"/>
    <mergeCell ref="B13:F13"/>
    <mergeCell ref="B5:I5"/>
    <mergeCell ref="B17:I17"/>
    <mergeCell ref="B7:F7"/>
    <mergeCell ref="B8:F8"/>
    <mergeCell ref="B32:F32"/>
    <mergeCell ref="B36:F36"/>
    <mergeCell ref="B37:F37"/>
    <mergeCell ref="B14:F14"/>
    <mergeCell ref="B15:F15"/>
    <mergeCell ref="B38:F38"/>
    <mergeCell ref="B39:F39"/>
    <mergeCell ref="B40:F40"/>
    <mergeCell ref="B41:F41"/>
    <mergeCell ref="B19:F19"/>
    <mergeCell ref="B28:F28"/>
    <mergeCell ref="B20:F20"/>
    <mergeCell ref="B29:F29"/>
    <mergeCell ref="B21:F21"/>
    <mergeCell ref="B22:F22"/>
    <mergeCell ref="B23:F23"/>
    <mergeCell ref="B26:I26"/>
    <mergeCell ref="B30:F30"/>
    <mergeCell ref="B31:F31"/>
    <mergeCell ref="B24:F24"/>
    <mergeCell ref="B34:I34"/>
  </mergeCells>
  <pageMargins left="0.7" right="0.7" top="0.75" bottom="0.75" header="0.3" footer="0.3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K39"/>
  <sheetViews>
    <sheetView showGridLines="0" zoomScale="90" zoomScaleNormal="90" workbookViewId="0">
      <selection activeCell="K17" sqref="K17"/>
    </sheetView>
  </sheetViews>
  <sheetFormatPr defaultRowHeight="15" x14ac:dyDescent="0.25"/>
  <cols>
    <col min="1" max="1" width="4.85546875" customWidth="1"/>
    <col min="2" max="2" width="7.42578125" bestFit="1" customWidth="1"/>
    <col min="3" max="3" width="8.42578125" bestFit="1" customWidth="1"/>
    <col min="4" max="4" width="40.42578125" bestFit="1" customWidth="1"/>
    <col min="5" max="7" width="14.42578125" customWidth="1"/>
    <col min="10" max="10" width="12.7109375" bestFit="1" customWidth="1"/>
    <col min="11" max="11" width="11.7109375" bestFit="1" customWidth="1"/>
  </cols>
  <sheetData>
    <row r="1" spans="2:11" ht="42" customHeight="1" x14ac:dyDescent="0.25">
      <c r="B1" s="247" t="str">
        <f>SAŽETAK!B1</f>
        <v xml:space="preserve">1. IZMJENE I DOPUNE FINANCIJSKOG PLANA OŠ dr. Ante Starčevića
ZA 2026. </v>
      </c>
      <c r="C1" s="247"/>
      <c r="D1" s="247"/>
      <c r="E1" s="247"/>
      <c r="F1" s="247"/>
      <c r="G1" s="247"/>
    </row>
    <row r="2" spans="2:11" ht="18" customHeight="1" x14ac:dyDescent="0.25">
      <c r="B2" s="2"/>
      <c r="C2" s="2"/>
      <c r="D2" s="2"/>
      <c r="E2" s="2"/>
      <c r="F2" s="2"/>
      <c r="G2" s="2"/>
    </row>
    <row r="3" spans="2:11" ht="15.75" x14ac:dyDescent="0.25">
      <c r="B3" s="247" t="s">
        <v>25</v>
      </c>
      <c r="C3" s="247"/>
      <c r="D3" s="247"/>
      <c r="E3" s="247"/>
      <c r="F3" s="261"/>
      <c r="G3" s="261"/>
    </row>
    <row r="4" spans="2:11" ht="18" x14ac:dyDescent="0.25">
      <c r="B4" s="2"/>
      <c r="C4" s="2"/>
      <c r="D4" s="2"/>
      <c r="E4" s="2"/>
      <c r="F4" s="3"/>
      <c r="G4" s="3"/>
    </row>
    <row r="5" spans="2:11" ht="18" customHeight="1" x14ac:dyDescent="0.25">
      <c r="B5" s="247" t="s">
        <v>8</v>
      </c>
      <c r="C5" s="248"/>
      <c r="D5" s="248"/>
      <c r="E5" s="248"/>
      <c r="F5" s="248"/>
      <c r="G5" s="248"/>
    </row>
    <row r="6" spans="2:11" ht="18" x14ac:dyDescent="0.25">
      <c r="B6" s="2"/>
      <c r="C6" s="2"/>
      <c r="D6" s="2"/>
      <c r="E6" s="2"/>
      <c r="F6" s="3"/>
      <c r="G6" s="3"/>
    </row>
    <row r="7" spans="2:11" ht="15" customHeight="1" x14ac:dyDescent="0.25">
      <c r="B7" s="247" t="s">
        <v>102</v>
      </c>
      <c r="C7" s="266"/>
      <c r="D7" s="266"/>
      <c r="E7" s="266"/>
      <c r="F7" s="266"/>
      <c r="G7" s="266"/>
    </row>
    <row r="8" spans="2:11" ht="7.5" customHeight="1" thickBot="1" x14ac:dyDescent="0.3">
      <c r="B8" s="2"/>
      <c r="C8" s="2"/>
      <c r="D8" s="2"/>
      <c r="E8" s="2"/>
      <c r="F8" s="3"/>
      <c r="G8" s="3"/>
    </row>
    <row r="9" spans="2:11" ht="32.25" customHeight="1" x14ac:dyDescent="0.25">
      <c r="B9" s="36" t="s">
        <v>9</v>
      </c>
      <c r="C9" s="37" t="s">
        <v>10</v>
      </c>
      <c r="D9" s="37" t="s">
        <v>7</v>
      </c>
      <c r="E9" s="38" t="s">
        <v>99</v>
      </c>
      <c r="F9" s="38" t="s">
        <v>77</v>
      </c>
      <c r="G9" s="39" t="s">
        <v>100</v>
      </c>
    </row>
    <row r="10" spans="2:11" ht="15.75" customHeight="1" x14ac:dyDescent="0.25">
      <c r="B10" s="40">
        <v>6</v>
      </c>
      <c r="C10" s="8"/>
      <c r="D10" s="8" t="s">
        <v>12</v>
      </c>
      <c r="E10" s="207">
        <f>E11+E12+E13+E14+E15+E16</f>
        <v>3139590.06</v>
      </c>
      <c r="F10" s="29">
        <f>F11+F13+F14+F15+F16+F20</f>
        <v>128000</v>
      </c>
      <c r="G10" s="50">
        <f>E10+F10</f>
        <v>3267590.06</v>
      </c>
    </row>
    <row r="11" spans="2:11" ht="26.25" x14ac:dyDescent="0.25">
      <c r="B11" s="86"/>
      <c r="C11" s="13">
        <v>63</v>
      </c>
      <c r="D11" s="87" t="s">
        <v>38</v>
      </c>
      <c r="E11" s="206">
        <v>2385800</v>
      </c>
      <c r="F11" s="58">
        <v>1000</v>
      </c>
      <c r="G11" s="59">
        <f t="shared" ref="G11:G18" si="0">E11+F11</f>
        <v>2386800</v>
      </c>
    </row>
    <row r="12" spans="2:11" ht="26.25" customHeight="1" x14ac:dyDescent="0.25">
      <c r="B12" s="86"/>
      <c r="C12" s="13">
        <v>64</v>
      </c>
      <c r="D12" s="145" t="s">
        <v>104</v>
      </c>
      <c r="E12" s="58">
        <v>0.06</v>
      </c>
      <c r="F12" s="58">
        <v>0</v>
      </c>
      <c r="G12" s="59">
        <f t="shared" si="0"/>
        <v>0.06</v>
      </c>
    </row>
    <row r="13" spans="2:11" ht="42" customHeight="1" x14ac:dyDescent="0.25">
      <c r="B13" s="90"/>
      <c r="C13" s="9">
        <v>65</v>
      </c>
      <c r="D13" s="92" t="s">
        <v>46</v>
      </c>
      <c r="E13" s="58">
        <v>62100</v>
      </c>
      <c r="F13" s="58">
        <v>0</v>
      </c>
      <c r="G13" s="59">
        <f t="shared" si="0"/>
        <v>62100</v>
      </c>
    </row>
    <row r="14" spans="2:11" ht="39" x14ac:dyDescent="0.25">
      <c r="B14" s="90"/>
      <c r="C14" s="9">
        <v>66</v>
      </c>
      <c r="D14" s="92" t="s">
        <v>47</v>
      </c>
      <c r="E14" s="58">
        <v>15000</v>
      </c>
      <c r="F14" s="58">
        <v>0</v>
      </c>
      <c r="G14" s="59">
        <f t="shared" si="0"/>
        <v>15000</v>
      </c>
    </row>
    <row r="15" spans="2:11" ht="26.25" x14ac:dyDescent="0.25">
      <c r="B15" s="90"/>
      <c r="C15" s="9">
        <v>67</v>
      </c>
      <c r="D15" s="87" t="s">
        <v>39</v>
      </c>
      <c r="E15" s="58">
        <v>676690</v>
      </c>
      <c r="F15" s="58">
        <v>87000</v>
      </c>
      <c r="G15" s="59">
        <f t="shared" si="0"/>
        <v>763690</v>
      </c>
      <c r="J15" s="33"/>
      <c r="K15" s="33"/>
    </row>
    <row r="16" spans="2:11" x14ac:dyDescent="0.25">
      <c r="B16" s="90"/>
      <c r="C16" s="9">
        <v>68</v>
      </c>
      <c r="D16" s="94" t="s">
        <v>73</v>
      </c>
      <c r="E16" s="60">
        <v>0</v>
      </c>
      <c r="F16" s="60">
        <v>0</v>
      </c>
      <c r="G16" s="59">
        <f t="shared" si="0"/>
        <v>0</v>
      </c>
    </row>
    <row r="17" spans="2:7" x14ac:dyDescent="0.25">
      <c r="B17" s="150">
        <v>7</v>
      </c>
      <c r="C17" s="151"/>
      <c r="D17" s="152" t="s">
        <v>106</v>
      </c>
      <c r="E17" s="153">
        <f>E18</f>
        <v>0</v>
      </c>
      <c r="F17" s="153">
        <f t="shared" ref="F17" si="1">F18</f>
        <v>0</v>
      </c>
      <c r="G17" s="50">
        <f t="shared" si="0"/>
        <v>0</v>
      </c>
    </row>
    <row r="18" spans="2:7" ht="26.25" x14ac:dyDescent="0.25">
      <c r="B18" s="146"/>
      <c r="C18" s="147">
        <v>72</v>
      </c>
      <c r="D18" s="148" t="s">
        <v>105</v>
      </c>
      <c r="E18" s="149">
        <v>0</v>
      </c>
      <c r="F18" s="149">
        <v>0</v>
      </c>
      <c r="G18" s="59">
        <f t="shared" si="0"/>
        <v>0</v>
      </c>
    </row>
    <row r="19" spans="2:7" x14ac:dyDescent="0.25">
      <c r="B19" s="146">
        <v>9</v>
      </c>
      <c r="C19" s="147"/>
      <c r="D19" s="148"/>
      <c r="E19" s="149">
        <f>E20</f>
        <v>15000</v>
      </c>
      <c r="F19" s="149">
        <f t="shared" ref="F19:G19" si="2">F20</f>
        <v>40000</v>
      </c>
      <c r="G19" s="149">
        <f t="shared" si="2"/>
        <v>55000</v>
      </c>
    </row>
    <row r="20" spans="2:7" x14ac:dyDescent="0.25">
      <c r="B20" s="146"/>
      <c r="C20" s="147">
        <v>92</v>
      </c>
      <c r="D20" s="148" t="s">
        <v>125</v>
      </c>
      <c r="E20" s="149">
        <v>15000</v>
      </c>
      <c r="F20" s="149">
        <v>40000</v>
      </c>
      <c r="G20" s="208">
        <v>55000</v>
      </c>
    </row>
    <row r="21" spans="2:7" ht="15.75" thickBot="1" x14ac:dyDescent="0.3">
      <c r="B21" s="267" t="s">
        <v>74</v>
      </c>
      <c r="C21" s="268"/>
      <c r="D21" s="268"/>
      <c r="E21" s="100">
        <f>E10+E17+E19</f>
        <v>3154590.06</v>
      </c>
      <c r="F21" s="100">
        <f>F10+F17</f>
        <v>128000</v>
      </c>
      <c r="G21" s="100">
        <f>E21+F21</f>
        <v>3282590.06</v>
      </c>
    </row>
    <row r="22" spans="2:7" x14ac:dyDescent="0.25">
      <c r="B22" s="98"/>
      <c r="C22" s="98"/>
      <c r="D22" s="98"/>
      <c r="E22" s="99"/>
      <c r="F22" s="99"/>
      <c r="G22" s="99"/>
    </row>
    <row r="23" spans="2:7" ht="15.75" x14ac:dyDescent="0.25">
      <c r="B23" s="247" t="s">
        <v>103</v>
      </c>
      <c r="C23" s="266"/>
      <c r="D23" s="266"/>
      <c r="E23" s="266"/>
      <c r="F23" s="266"/>
      <c r="G23" s="266"/>
    </row>
    <row r="24" spans="2:7" ht="4.5" customHeight="1" thickBot="1" x14ac:dyDescent="0.3">
      <c r="B24" s="2"/>
      <c r="C24" s="2"/>
      <c r="D24" s="2"/>
      <c r="E24" s="2"/>
      <c r="F24" s="3"/>
      <c r="G24" s="3"/>
    </row>
    <row r="25" spans="2:7" ht="25.5" x14ac:dyDescent="0.25">
      <c r="B25" s="36" t="s">
        <v>9</v>
      </c>
      <c r="C25" s="37" t="s">
        <v>10</v>
      </c>
      <c r="D25" s="37" t="s">
        <v>14</v>
      </c>
      <c r="E25" s="38" t="s">
        <v>99</v>
      </c>
      <c r="F25" s="38" t="s">
        <v>77</v>
      </c>
      <c r="G25" s="39" t="s">
        <v>100</v>
      </c>
    </row>
    <row r="26" spans="2:7" ht="15.75" customHeight="1" x14ac:dyDescent="0.25">
      <c r="B26" s="40">
        <v>3</v>
      </c>
      <c r="C26" s="8"/>
      <c r="D26" s="8" t="s">
        <v>15</v>
      </c>
      <c r="E26" s="28">
        <f>E27+E28+E29+E30+E31</f>
        <v>3121290</v>
      </c>
      <c r="F26" s="28">
        <f>F27+F28+F29+F30+F31</f>
        <v>110000</v>
      </c>
      <c r="G26" s="41">
        <f>E26+F26</f>
        <v>3231290</v>
      </c>
    </row>
    <row r="27" spans="2:7" ht="15.75" customHeight="1" x14ac:dyDescent="0.25">
      <c r="B27" s="154"/>
      <c r="C27" s="160">
        <v>31</v>
      </c>
      <c r="D27" s="160" t="s">
        <v>16</v>
      </c>
      <c r="E27" s="161">
        <v>2565700</v>
      </c>
      <c r="F27" s="161">
        <v>65900</v>
      </c>
      <c r="G27" s="42">
        <f t="shared" ref="G27:G33" si="3">E27+F27</f>
        <v>2631600</v>
      </c>
    </row>
    <row r="28" spans="2:7" x14ac:dyDescent="0.25">
      <c r="B28" s="156"/>
      <c r="C28" s="162">
        <v>32</v>
      </c>
      <c r="D28" s="162" t="s">
        <v>28</v>
      </c>
      <c r="E28" s="161">
        <v>458490</v>
      </c>
      <c r="F28" s="161">
        <v>31300</v>
      </c>
      <c r="G28" s="42">
        <f t="shared" si="3"/>
        <v>489790</v>
      </c>
    </row>
    <row r="29" spans="2:7" x14ac:dyDescent="0.25">
      <c r="B29" s="156"/>
      <c r="C29" s="162">
        <v>34</v>
      </c>
      <c r="D29" s="162" t="s">
        <v>50</v>
      </c>
      <c r="E29" s="161">
        <v>3100</v>
      </c>
      <c r="F29" s="161">
        <v>1500</v>
      </c>
      <c r="G29" s="42">
        <f t="shared" si="3"/>
        <v>4600</v>
      </c>
    </row>
    <row r="30" spans="2:7" ht="30" customHeight="1" x14ac:dyDescent="0.25">
      <c r="B30" s="156"/>
      <c r="C30" s="162">
        <v>37</v>
      </c>
      <c r="D30" s="163" t="s">
        <v>51</v>
      </c>
      <c r="E30" s="164">
        <v>92200</v>
      </c>
      <c r="F30" s="164">
        <v>11300</v>
      </c>
      <c r="G30" s="42">
        <f t="shared" si="3"/>
        <v>103500</v>
      </c>
    </row>
    <row r="31" spans="2:7" ht="30" customHeight="1" x14ac:dyDescent="0.25">
      <c r="B31" s="156"/>
      <c r="C31" s="162">
        <v>38</v>
      </c>
      <c r="D31" s="163" t="s">
        <v>117</v>
      </c>
      <c r="E31" s="164">
        <v>1800</v>
      </c>
      <c r="F31" s="164">
        <v>0</v>
      </c>
      <c r="G31" s="42">
        <f t="shared" si="3"/>
        <v>1800</v>
      </c>
    </row>
    <row r="32" spans="2:7" x14ac:dyDescent="0.25">
      <c r="B32" s="157">
        <v>4</v>
      </c>
      <c r="C32" s="158"/>
      <c r="D32" s="159" t="s">
        <v>17</v>
      </c>
      <c r="E32" s="155">
        <f t="shared" ref="E32:F32" si="4">E33</f>
        <v>33300</v>
      </c>
      <c r="F32" s="155">
        <f t="shared" si="4"/>
        <v>18000</v>
      </c>
      <c r="G32" s="41">
        <f t="shared" si="3"/>
        <v>51300</v>
      </c>
    </row>
    <row r="33" spans="2:7" ht="25.5" x14ac:dyDescent="0.25">
      <c r="B33" s="154"/>
      <c r="C33" s="160">
        <v>42</v>
      </c>
      <c r="D33" s="165" t="s">
        <v>42</v>
      </c>
      <c r="E33" s="164">
        <v>33300</v>
      </c>
      <c r="F33" s="164">
        <v>18000</v>
      </c>
      <c r="G33" s="42">
        <f t="shared" si="3"/>
        <v>51300</v>
      </c>
    </row>
    <row r="34" spans="2:7" ht="15.75" thickBot="1" x14ac:dyDescent="0.3">
      <c r="B34" s="267" t="s">
        <v>75</v>
      </c>
      <c r="C34" s="268"/>
      <c r="D34" s="268"/>
      <c r="E34" s="101">
        <f>+E27+E28+E29+E30+E33+E31</f>
        <v>3154590</v>
      </c>
      <c r="F34" s="101">
        <f>+F27+F28+F29+F30+F33+F31</f>
        <v>128000</v>
      </c>
      <c r="G34" s="102">
        <f>+G27+G28+G29+G30+G33+G31</f>
        <v>3282590</v>
      </c>
    </row>
    <row r="35" spans="2:7" ht="15.75" thickBot="1" x14ac:dyDescent="0.3"/>
    <row r="36" spans="2:7" ht="15.75" thickBot="1" x14ac:dyDescent="0.3">
      <c r="B36" s="269" t="s">
        <v>119</v>
      </c>
      <c r="C36" s="270"/>
      <c r="D36" s="271"/>
      <c r="E36" s="217">
        <f>E37+E38+E39</f>
        <v>15000</v>
      </c>
      <c r="F36" s="217">
        <f>F37+F38</f>
        <v>40000</v>
      </c>
      <c r="G36" s="188">
        <f>E36+F36</f>
        <v>55000</v>
      </c>
    </row>
    <row r="37" spans="2:7" ht="15" customHeight="1" thickBot="1" x14ac:dyDescent="0.3">
      <c r="B37" s="272" t="s">
        <v>118</v>
      </c>
      <c r="C37" s="273"/>
      <c r="D37" s="274"/>
      <c r="E37" s="216">
        <v>0</v>
      </c>
      <c r="F37" s="216">
        <v>25000</v>
      </c>
      <c r="G37" s="188">
        <f t="shared" ref="G37:G39" si="5">E37+F37</f>
        <v>25000</v>
      </c>
    </row>
    <row r="38" spans="2:7" ht="15.75" thickBot="1" x14ac:dyDescent="0.3">
      <c r="B38" s="272" t="s">
        <v>148</v>
      </c>
      <c r="C38" s="273"/>
      <c r="D38" s="274"/>
      <c r="E38" s="216">
        <v>15000</v>
      </c>
      <c r="F38" s="216">
        <v>15000</v>
      </c>
      <c r="G38" s="188">
        <f t="shared" si="5"/>
        <v>30000</v>
      </c>
    </row>
    <row r="39" spans="2:7" ht="15.75" thickBot="1" x14ac:dyDescent="0.3">
      <c r="B39" s="275"/>
      <c r="C39" s="276"/>
      <c r="D39" s="277"/>
      <c r="E39" s="181">
        <v>0</v>
      </c>
      <c r="F39" s="181">
        <v>0</v>
      </c>
      <c r="G39" s="188">
        <f t="shared" si="5"/>
        <v>0</v>
      </c>
    </row>
  </sheetData>
  <mergeCells count="11">
    <mergeCell ref="B36:D36"/>
    <mergeCell ref="B37:D37"/>
    <mergeCell ref="B38:D38"/>
    <mergeCell ref="B39:D39"/>
    <mergeCell ref="B34:D34"/>
    <mergeCell ref="B23:G23"/>
    <mergeCell ref="B1:G1"/>
    <mergeCell ref="B3:G3"/>
    <mergeCell ref="B5:G5"/>
    <mergeCell ref="B7:G7"/>
    <mergeCell ref="B21:D21"/>
  </mergeCells>
  <pageMargins left="0.7" right="0.7" top="0.75" bottom="0.75" header="0.3" footer="0.3"/>
  <pageSetup paperSize="9" scale="8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54"/>
  <sheetViews>
    <sheetView showGridLines="0" zoomScale="90" zoomScaleNormal="90" workbookViewId="0">
      <selection activeCell="L23" sqref="L23"/>
    </sheetView>
  </sheetViews>
  <sheetFormatPr defaultRowHeight="15" x14ac:dyDescent="0.25"/>
  <cols>
    <col min="1" max="1" width="4.85546875" customWidth="1"/>
    <col min="2" max="2" width="6.7109375" bestFit="1" customWidth="1"/>
    <col min="3" max="3" width="40.42578125" bestFit="1" customWidth="1"/>
    <col min="4" max="6" width="14.42578125" customWidth="1"/>
    <col min="9" max="9" width="12.7109375" bestFit="1" customWidth="1"/>
    <col min="10" max="10" width="11.7109375" bestFit="1" customWidth="1"/>
  </cols>
  <sheetData>
    <row r="1" spans="1:10" ht="42" customHeight="1" x14ac:dyDescent="0.25">
      <c r="A1" s="247" t="str">
        <f>SAŽETAK!B1</f>
        <v xml:space="preserve">1. IZMJENE I DOPUNE FINANCIJSKOG PLANA OŠ dr. Ante Starčevića
ZA 2026. </v>
      </c>
      <c r="B1" s="247"/>
      <c r="C1" s="247"/>
      <c r="D1" s="247"/>
      <c r="E1" s="247"/>
      <c r="F1" s="247"/>
    </row>
    <row r="2" spans="1:10" ht="18" customHeight="1" x14ac:dyDescent="0.25">
      <c r="A2" s="2"/>
      <c r="B2" s="2"/>
      <c r="C2" s="2"/>
      <c r="D2" s="2"/>
      <c r="E2" s="2"/>
      <c r="F2" s="2"/>
    </row>
    <row r="3" spans="1:10" ht="15.75" customHeight="1" x14ac:dyDescent="0.25">
      <c r="A3" s="247" t="s">
        <v>25</v>
      </c>
      <c r="B3" s="247"/>
      <c r="C3" s="247"/>
      <c r="D3" s="247"/>
      <c r="E3" s="261"/>
      <c r="F3" s="261"/>
    </row>
    <row r="4" spans="1:10" ht="18" x14ac:dyDescent="0.25">
      <c r="A4" s="2"/>
      <c r="B4" s="2"/>
      <c r="C4" s="2"/>
      <c r="D4" s="2"/>
      <c r="E4" s="3"/>
      <c r="F4" s="3"/>
    </row>
    <row r="5" spans="1:10" ht="18" customHeight="1" x14ac:dyDescent="0.25">
      <c r="A5" s="247" t="s">
        <v>8</v>
      </c>
      <c r="B5" s="248"/>
      <c r="C5" s="248"/>
      <c r="D5" s="248"/>
      <c r="E5" s="248"/>
      <c r="F5" s="248"/>
    </row>
    <row r="6" spans="1:10" ht="18" x14ac:dyDescent="0.25">
      <c r="A6" s="2"/>
      <c r="B6" s="2"/>
      <c r="C6" s="2"/>
      <c r="D6" s="2"/>
      <c r="E6" s="3"/>
      <c r="F6" s="3"/>
    </row>
    <row r="7" spans="1:10" ht="15" customHeight="1" x14ac:dyDescent="0.25">
      <c r="A7" s="247" t="s">
        <v>122</v>
      </c>
      <c r="B7" s="266"/>
      <c r="C7" s="266"/>
      <c r="D7" s="266"/>
      <c r="E7" s="266"/>
      <c r="F7" s="266"/>
    </row>
    <row r="8" spans="1:10" ht="7.5" customHeight="1" thickBot="1" x14ac:dyDescent="0.3">
      <c r="B8" s="2"/>
      <c r="C8" s="2"/>
      <c r="D8" s="2"/>
      <c r="E8" s="3"/>
      <c r="F8" s="3"/>
    </row>
    <row r="9" spans="1:10" ht="32.25" customHeight="1" x14ac:dyDescent="0.25">
      <c r="B9" s="37" t="s">
        <v>11</v>
      </c>
      <c r="C9" s="37" t="s">
        <v>7</v>
      </c>
      <c r="D9" s="38" t="s">
        <v>99</v>
      </c>
      <c r="E9" s="38" t="s">
        <v>77</v>
      </c>
      <c r="F9" s="39" t="s">
        <v>100</v>
      </c>
    </row>
    <row r="10" spans="1:10" ht="15.75" customHeight="1" x14ac:dyDescent="0.25">
      <c r="B10" s="54">
        <v>1</v>
      </c>
      <c r="C10" s="54" t="s">
        <v>13</v>
      </c>
      <c r="D10" s="82">
        <f>D11+D12</f>
        <v>676690</v>
      </c>
      <c r="E10" s="82">
        <f t="shared" ref="E10:F10" si="0">E11+E12</f>
        <v>87000</v>
      </c>
      <c r="F10" s="82">
        <f t="shared" si="0"/>
        <v>763690</v>
      </c>
    </row>
    <row r="11" spans="1:10" x14ac:dyDescent="0.25">
      <c r="B11" s="166">
        <v>11</v>
      </c>
      <c r="C11" s="169" t="s">
        <v>13</v>
      </c>
      <c r="D11" s="167">
        <v>558390</v>
      </c>
      <c r="E11" s="167">
        <v>87000</v>
      </c>
      <c r="F11" s="168">
        <f t="shared" ref="F11:F12" si="1">+D11+E11</f>
        <v>645390</v>
      </c>
      <c r="I11" s="33"/>
      <c r="J11" s="33"/>
    </row>
    <row r="12" spans="1:10" ht="26.25" customHeight="1" x14ac:dyDescent="0.25">
      <c r="B12" s="166">
        <v>12</v>
      </c>
      <c r="C12" s="169" t="s">
        <v>49</v>
      </c>
      <c r="D12" s="167">
        <v>118300</v>
      </c>
      <c r="E12" s="167">
        <v>0</v>
      </c>
      <c r="F12" s="168">
        <f t="shared" si="1"/>
        <v>118300</v>
      </c>
      <c r="I12" s="33"/>
      <c r="J12" s="33"/>
    </row>
    <row r="13" spans="1:10" x14ac:dyDescent="0.25">
      <c r="B13" s="89">
        <v>3</v>
      </c>
      <c r="C13" s="89" t="s">
        <v>32</v>
      </c>
      <c r="D13" s="83">
        <f>D14</f>
        <v>12000</v>
      </c>
      <c r="E13" s="83"/>
      <c r="F13" s="84">
        <f>F14</f>
        <v>12000</v>
      </c>
    </row>
    <row r="14" spans="1:10" x14ac:dyDescent="0.25">
      <c r="B14" s="166">
        <v>31</v>
      </c>
      <c r="C14" s="166" t="s">
        <v>32</v>
      </c>
      <c r="D14" s="167">
        <v>12000</v>
      </c>
      <c r="E14" s="167"/>
      <c r="F14" s="168">
        <f>D14+E14</f>
        <v>12000</v>
      </c>
    </row>
    <row r="15" spans="1:10" x14ac:dyDescent="0.25">
      <c r="B15" s="89">
        <v>4</v>
      </c>
      <c r="C15" s="89" t="s">
        <v>107</v>
      </c>
      <c r="D15" s="83">
        <f>D16</f>
        <v>62000</v>
      </c>
      <c r="E15" s="83">
        <v>0</v>
      </c>
      <c r="F15" s="84">
        <f>+D15+E15</f>
        <v>62000</v>
      </c>
    </row>
    <row r="16" spans="1:10" x14ac:dyDescent="0.25">
      <c r="B16" s="166">
        <v>43</v>
      </c>
      <c r="C16" s="166" t="s">
        <v>40</v>
      </c>
      <c r="D16" s="167">
        <v>62000</v>
      </c>
      <c r="E16" s="167"/>
      <c r="F16" s="168">
        <f>+D16+E16</f>
        <v>62000</v>
      </c>
    </row>
    <row r="17" spans="2:10" x14ac:dyDescent="0.25">
      <c r="B17" s="89">
        <v>5</v>
      </c>
      <c r="C17" s="89" t="s">
        <v>108</v>
      </c>
      <c r="D17" s="83">
        <f>D18+D19+D20</f>
        <v>2385800</v>
      </c>
      <c r="E17" s="83">
        <f t="shared" ref="E17:F17" si="2">E18+E19+E20</f>
        <v>1000</v>
      </c>
      <c r="F17" s="83">
        <f t="shared" si="2"/>
        <v>2386800</v>
      </c>
    </row>
    <row r="18" spans="2:10" x14ac:dyDescent="0.25">
      <c r="B18" s="166">
        <v>51</v>
      </c>
      <c r="C18" s="166" t="s">
        <v>101</v>
      </c>
      <c r="D18" s="167">
        <v>0</v>
      </c>
      <c r="E18" s="167">
        <v>0</v>
      </c>
      <c r="F18" s="168">
        <f>+D18+E18</f>
        <v>0</v>
      </c>
    </row>
    <row r="19" spans="2:10" x14ac:dyDescent="0.25">
      <c r="B19" s="166">
        <v>52</v>
      </c>
      <c r="C19" s="166" t="s">
        <v>44</v>
      </c>
      <c r="D19" s="167">
        <v>2385800</v>
      </c>
      <c r="E19" s="167">
        <v>1000</v>
      </c>
      <c r="F19" s="168">
        <f>+D19+E19</f>
        <v>2386800</v>
      </c>
    </row>
    <row r="20" spans="2:10" x14ac:dyDescent="0.25">
      <c r="B20" s="166">
        <v>56</v>
      </c>
      <c r="C20" s="166" t="s">
        <v>45</v>
      </c>
      <c r="D20" s="167">
        <v>0</v>
      </c>
      <c r="E20" s="167">
        <v>0</v>
      </c>
      <c r="F20" s="168">
        <f>+D20+E20</f>
        <v>0</v>
      </c>
    </row>
    <row r="21" spans="2:10" x14ac:dyDescent="0.25">
      <c r="B21" s="89">
        <v>6</v>
      </c>
      <c r="C21" s="170" t="s">
        <v>48</v>
      </c>
      <c r="D21" s="82">
        <f>D22</f>
        <v>3100</v>
      </c>
      <c r="E21" s="82">
        <f t="shared" ref="E21:F21" si="3">E22</f>
        <v>0</v>
      </c>
      <c r="F21" s="82">
        <f t="shared" si="3"/>
        <v>3100</v>
      </c>
    </row>
    <row r="22" spans="2:10" x14ac:dyDescent="0.25">
      <c r="B22" s="166">
        <v>61</v>
      </c>
      <c r="C22" s="166" t="s">
        <v>48</v>
      </c>
      <c r="D22" s="167">
        <v>3100</v>
      </c>
      <c r="E22" s="167">
        <v>0</v>
      </c>
      <c r="F22" s="168">
        <f t="shared" ref="F22" si="4">+D22+E22</f>
        <v>3100</v>
      </c>
    </row>
    <row r="23" spans="2:10" ht="30" customHeight="1" x14ac:dyDescent="0.25">
      <c r="B23" s="171">
        <v>7</v>
      </c>
      <c r="C23" s="172" t="s">
        <v>109</v>
      </c>
      <c r="D23" s="82">
        <f>D24</f>
        <v>0</v>
      </c>
      <c r="E23" s="82">
        <f t="shared" ref="E23:F23" si="5">E24</f>
        <v>0</v>
      </c>
      <c r="F23" s="82">
        <f t="shared" si="5"/>
        <v>0</v>
      </c>
      <c r="I23" s="33"/>
      <c r="J23" s="33"/>
    </row>
    <row r="24" spans="2:10" ht="26.25" x14ac:dyDescent="0.25">
      <c r="B24" s="91" t="s">
        <v>110</v>
      </c>
      <c r="C24" s="94" t="s">
        <v>109</v>
      </c>
      <c r="D24" s="60">
        <v>0</v>
      </c>
      <c r="E24" s="60">
        <v>0</v>
      </c>
      <c r="F24" s="85">
        <v>0</v>
      </c>
    </row>
    <row r="25" spans="2:10" x14ac:dyDescent="0.25">
      <c r="B25" s="220">
        <v>9</v>
      </c>
      <c r="C25" s="221" t="s">
        <v>151</v>
      </c>
      <c r="D25" s="222">
        <f>D26</f>
        <v>15000</v>
      </c>
      <c r="E25" s="222">
        <f t="shared" ref="E25:F25" si="6">E26</f>
        <v>40000</v>
      </c>
      <c r="F25" s="222">
        <f t="shared" si="6"/>
        <v>55000</v>
      </c>
    </row>
    <row r="26" spans="2:10" x14ac:dyDescent="0.25">
      <c r="B26" s="218">
        <v>92</v>
      </c>
      <c r="C26" s="148" t="s">
        <v>151</v>
      </c>
      <c r="D26" s="149">
        <v>15000</v>
      </c>
      <c r="E26" s="149">
        <v>40000</v>
      </c>
      <c r="F26" s="219">
        <f>D26+E26</f>
        <v>55000</v>
      </c>
    </row>
    <row r="27" spans="2:10" ht="15.75" thickBot="1" x14ac:dyDescent="0.3">
      <c r="B27" s="268" t="s">
        <v>111</v>
      </c>
      <c r="C27" s="268"/>
      <c r="D27" s="100">
        <f>D10+D13+D15+D17+D21+D23+D25</f>
        <v>3154590</v>
      </c>
      <c r="E27" s="100">
        <f t="shared" ref="E27:F27" si="7">E10+E13+E15+E17+E21+E23+E25</f>
        <v>128000</v>
      </c>
      <c r="F27" s="100">
        <f t="shared" si="7"/>
        <v>3282590</v>
      </c>
    </row>
    <row r="28" spans="2:10" x14ac:dyDescent="0.25">
      <c r="B28" s="98"/>
      <c r="C28" s="98"/>
      <c r="D28" s="99"/>
      <c r="E28" s="99"/>
      <c r="F28" s="99"/>
    </row>
    <row r="29" spans="2:10" ht="15.75" customHeight="1" x14ac:dyDescent="0.25">
      <c r="B29" s="247" t="s">
        <v>123</v>
      </c>
      <c r="C29" s="247"/>
      <c r="D29" s="247"/>
      <c r="E29" s="247"/>
      <c r="F29" s="247"/>
      <c r="G29" s="179"/>
    </row>
    <row r="30" spans="2:10" ht="4.5" customHeight="1" thickBot="1" x14ac:dyDescent="0.3">
      <c r="B30" s="2"/>
      <c r="C30" s="2"/>
      <c r="D30" s="2"/>
      <c r="E30" s="3"/>
      <c r="F30" s="3"/>
    </row>
    <row r="31" spans="2:10" ht="25.5" x14ac:dyDescent="0.25">
      <c r="B31" s="37" t="s">
        <v>11</v>
      </c>
      <c r="C31" s="37" t="s">
        <v>14</v>
      </c>
      <c r="D31" s="38" t="s">
        <v>99</v>
      </c>
      <c r="E31" s="38" t="s">
        <v>77</v>
      </c>
      <c r="F31" s="39" t="s">
        <v>100</v>
      </c>
    </row>
    <row r="32" spans="2:10" ht="15.75" customHeight="1" x14ac:dyDescent="0.25">
      <c r="B32" s="54">
        <v>1</v>
      </c>
      <c r="C32" s="54" t="s">
        <v>13</v>
      </c>
      <c r="D32" s="82">
        <f>D33+D34</f>
        <v>676690</v>
      </c>
      <c r="E32" s="82">
        <f t="shared" ref="E32" si="8">E33+E34</f>
        <v>87000</v>
      </c>
      <c r="F32" s="82">
        <f t="shared" ref="F32" si="9">F33+F34</f>
        <v>763690</v>
      </c>
    </row>
    <row r="33" spans="2:10" x14ac:dyDescent="0.25">
      <c r="B33" s="166">
        <v>11</v>
      </c>
      <c r="C33" s="169" t="s">
        <v>13</v>
      </c>
      <c r="D33" s="167">
        <v>558390</v>
      </c>
      <c r="E33" s="167">
        <v>87000</v>
      </c>
      <c r="F33" s="168">
        <f t="shared" ref="F33:F34" si="10">+D33+E33</f>
        <v>645390</v>
      </c>
      <c r="I33" s="33"/>
      <c r="J33" s="33"/>
    </row>
    <row r="34" spans="2:10" ht="26.25" customHeight="1" x14ac:dyDescent="0.25">
      <c r="B34" s="166">
        <v>12</v>
      </c>
      <c r="C34" s="169" t="s">
        <v>49</v>
      </c>
      <c r="D34" s="167">
        <v>118300</v>
      </c>
      <c r="E34" s="167">
        <v>0</v>
      </c>
      <c r="F34" s="168">
        <f t="shared" si="10"/>
        <v>118300</v>
      </c>
      <c r="I34" s="33"/>
      <c r="J34" s="33"/>
    </row>
    <row r="35" spans="2:10" x14ac:dyDescent="0.25">
      <c r="B35" s="89">
        <v>3</v>
      </c>
      <c r="C35" s="89" t="s">
        <v>32</v>
      </c>
      <c r="D35" s="83">
        <f>D36</f>
        <v>22000</v>
      </c>
      <c r="E35" s="83">
        <f>E36</f>
        <v>25000</v>
      </c>
      <c r="F35" s="84">
        <f>+D35+E35</f>
        <v>47000</v>
      </c>
    </row>
    <row r="36" spans="2:10" x14ac:dyDescent="0.25">
      <c r="B36" s="166">
        <v>31</v>
      </c>
      <c r="C36" s="166" t="s">
        <v>32</v>
      </c>
      <c r="D36" s="167">
        <v>22000</v>
      </c>
      <c r="E36" s="167">
        <v>25000</v>
      </c>
      <c r="F36" s="168">
        <f>+D36+E36</f>
        <v>47000</v>
      </c>
    </row>
    <row r="37" spans="2:10" x14ac:dyDescent="0.25">
      <c r="B37" s="89">
        <v>4</v>
      </c>
      <c r="C37" s="89" t="s">
        <v>107</v>
      </c>
      <c r="D37" s="83">
        <f>D38</f>
        <v>67000</v>
      </c>
      <c r="E37" s="83">
        <f>E38</f>
        <v>15000</v>
      </c>
      <c r="F37" s="84">
        <f>+D37+E37</f>
        <v>82000</v>
      </c>
    </row>
    <row r="38" spans="2:10" x14ac:dyDescent="0.25">
      <c r="B38" s="166">
        <v>43</v>
      </c>
      <c r="C38" s="166" t="s">
        <v>40</v>
      </c>
      <c r="D38" s="167">
        <v>67000</v>
      </c>
      <c r="E38" s="167">
        <v>15000</v>
      </c>
      <c r="F38" s="168">
        <f>+D38+E38</f>
        <v>82000</v>
      </c>
    </row>
    <row r="39" spans="2:10" x14ac:dyDescent="0.25">
      <c r="B39" s="89">
        <v>5</v>
      </c>
      <c r="C39" s="89" t="s">
        <v>108</v>
      </c>
      <c r="D39" s="83">
        <f>D40+D41+D42</f>
        <v>2385800</v>
      </c>
      <c r="E39" s="83">
        <f>E40+E41+E42</f>
        <v>1000</v>
      </c>
      <c r="F39" s="84">
        <f>D39+E39</f>
        <v>2386800</v>
      </c>
    </row>
    <row r="40" spans="2:10" x14ac:dyDescent="0.25">
      <c r="B40" s="166">
        <v>51</v>
      </c>
      <c r="C40" s="166" t="s">
        <v>101</v>
      </c>
      <c r="D40" s="167">
        <v>0</v>
      </c>
      <c r="E40" s="167">
        <v>0</v>
      </c>
      <c r="F40" s="168">
        <f>+D40+E40</f>
        <v>0</v>
      </c>
    </row>
    <row r="41" spans="2:10" x14ac:dyDescent="0.25">
      <c r="B41" s="166">
        <v>52</v>
      </c>
      <c r="C41" s="166" t="s">
        <v>44</v>
      </c>
      <c r="D41" s="167">
        <v>2385800</v>
      </c>
      <c r="E41" s="167">
        <v>1000</v>
      </c>
      <c r="F41" s="168">
        <f>+D41+E41</f>
        <v>2386800</v>
      </c>
    </row>
    <row r="42" spans="2:10" x14ac:dyDescent="0.25">
      <c r="B42" s="166">
        <v>56</v>
      </c>
      <c r="C42" s="166" t="s">
        <v>45</v>
      </c>
      <c r="D42" s="167">
        <v>0</v>
      </c>
      <c r="E42" s="167">
        <v>0</v>
      </c>
      <c r="F42" s="168">
        <f>+D42+E42</f>
        <v>0</v>
      </c>
    </row>
    <row r="43" spans="2:10" x14ac:dyDescent="0.25">
      <c r="B43" s="89">
        <v>6</v>
      </c>
      <c r="C43" s="170" t="s">
        <v>48</v>
      </c>
      <c r="D43" s="82">
        <f>D44</f>
        <v>3100</v>
      </c>
      <c r="E43" s="82">
        <f>E44</f>
        <v>0</v>
      </c>
      <c r="F43" s="95">
        <f>D43+E43</f>
        <v>3100</v>
      </c>
    </row>
    <row r="44" spans="2:10" x14ac:dyDescent="0.25">
      <c r="B44" s="166">
        <v>61</v>
      </c>
      <c r="C44" s="166" t="s">
        <v>48</v>
      </c>
      <c r="D44" s="167">
        <v>3100</v>
      </c>
      <c r="E44" s="167">
        <v>0</v>
      </c>
      <c r="F44" s="168">
        <f t="shared" ref="F44" si="11">+D44+E44</f>
        <v>3100</v>
      </c>
    </row>
    <row r="45" spans="2:10" ht="30" customHeight="1" x14ac:dyDescent="0.25">
      <c r="B45" s="171">
        <v>7</v>
      </c>
      <c r="C45" s="172" t="s">
        <v>109</v>
      </c>
      <c r="D45" s="82">
        <f>D46</f>
        <v>0</v>
      </c>
      <c r="E45" s="82"/>
      <c r="F45" s="95"/>
      <c r="I45" s="197"/>
      <c r="J45" s="33"/>
    </row>
    <row r="46" spans="2:10" ht="26.25" x14ac:dyDescent="0.25">
      <c r="B46" s="91" t="s">
        <v>110</v>
      </c>
      <c r="C46" s="94" t="s">
        <v>109</v>
      </c>
      <c r="D46" s="60">
        <v>0</v>
      </c>
      <c r="E46" s="60"/>
      <c r="F46" s="85"/>
    </row>
    <row r="47" spans="2:10" ht="15.75" thickBot="1" x14ac:dyDescent="0.3">
      <c r="B47" s="268" t="s">
        <v>112</v>
      </c>
      <c r="C47" s="268"/>
      <c r="D47" s="101">
        <f>D32+D35+D37+D39+D43+D45</f>
        <v>3154590</v>
      </c>
      <c r="E47" s="101">
        <f t="shared" ref="E47:F47" si="12">E32+E35+E37+E39+E43+E45</f>
        <v>128000</v>
      </c>
      <c r="F47" s="101">
        <f t="shared" si="12"/>
        <v>3282590</v>
      </c>
    </row>
    <row r="48" spans="2:10" ht="15.75" thickBot="1" x14ac:dyDescent="0.3"/>
    <row r="49" spans="1:6" x14ac:dyDescent="0.25">
      <c r="B49" s="189" t="s">
        <v>11</v>
      </c>
      <c r="C49" s="190" t="s">
        <v>119</v>
      </c>
      <c r="D49" s="188">
        <f>D50+D53+D51+D52</f>
        <v>15000</v>
      </c>
      <c r="E49" s="188">
        <f>E50+E53+E51+E52</f>
        <v>40000</v>
      </c>
      <c r="F49" s="192">
        <f>D49+E49</f>
        <v>55000</v>
      </c>
    </row>
    <row r="50" spans="1:6" ht="15" customHeight="1" x14ac:dyDescent="0.25">
      <c r="B50" s="183">
        <v>31</v>
      </c>
      <c r="C50" s="184" t="s">
        <v>118</v>
      </c>
      <c r="D50" s="180">
        <v>15000</v>
      </c>
      <c r="E50" s="180">
        <v>40000</v>
      </c>
      <c r="F50" s="193">
        <f t="shared" ref="F50:F53" si="13">D50+E50</f>
        <v>55000</v>
      </c>
    </row>
    <row r="51" spans="1:6" x14ac:dyDescent="0.25">
      <c r="B51" s="183">
        <v>43</v>
      </c>
      <c r="C51" s="184" t="s">
        <v>148</v>
      </c>
      <c r="D51" s="182">
        <v>0</v>
      </c>
      <c r="E51" s="182">
        <v>0</v>
      </c>
      <c r="F51" s="194">
        <f>D51+E51</f>
        <v>0</v>
      </c>
    </row>
    <row r="52" spans="1:6" x14ac:dyDescent="0.25">
      <c r="B52" s="187">
        <v>51</v>
      </c>
      <c r="C52" s="191" t="s">
        <v>121</v>
      </c>
      <c r="D52" s="182">
        <v>0</v>
      </c>
      <c r="E52" s="182">
        <v>0</v>
      </c>
      <c r="F52" s="193">
        <f>D52+E52</f>
        <v>0</v>
      </c>
    </row>
    <row r="53" spans="1:6" ht="15.75" thickBot="1" x14ac:dyDescent="0.3">
      <c r="A53" s="119"/>
      <c r="B53" s="185">
        <v>52</v>
      </c>
      <c r="C53" s="186" t="s">
        <v>120</v>
      </c>
      <c r="D53" s="182">
        <v>0</v>
      </c>
      <c r="E53" s="181">
        <v>0</v>
      </c>
      <c r="F53" s="196">
        <f t="shared" si="13"/>
        <v>0</v>
      </c>
    </row>
    <row r="54" spans="1:6" x14ac:dyDescent="0.25">
      <c r="D54" s="195"/>
      <c r="F54" s="195"/>
    </row>
  </sheetData>
  <mergeCells count="7">
    <mergeCell ref="B47:C47"/>
    <mergeCell ref="B29:F29"/>
    <mergeCell ref="B27:C27"/>
    <mergeCell ref="A1:F1"/>
    <mergeCell ref="A3:F3"/>
    <mergeCell ref="A5:F5"/>
    <mergeCell ref="A7:F7"/>
  </mergeCells>
  <pageMargins left="0.7" right="0.7" top="0.75" bottom="0.75" header="0.3" footer="0.3"/>
  <pageSetup paperSize="9" scale="8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E12"/>
  <sheetViews>
    <sheetView showGridLines="0" workbookViewId="0">
      <selection activeCell="E12" sqref="E12"/>
    </sheetView>
  </sheetViews>
  <sheetFormatPr defaultRowHeight="15" x14ac:dyDescent="0.25"/>
  <cols>
    <col min="1" max="1" width="2.85546875" customWidth="1"/>
    <col min="2" max="2" width="37.7109375" customWidth="1"/>
    <col min="3" max="5" width="14.42578125" customWidth="1"/>
  </cols>
  <sheetData>
    <row r="1" spans="2:5" ht="42" customHeight="1" x14ac:dyDescent="0.25">
      <c r="B1" s="247">
        <f>' Račun prih. i rash. izvori fin'!B1:F1</f>
        <v>0</v>
      </c>
      <c r="C1" s="247"/>
      <c r="D1" s="247"/>
      <c r="E1" s="247"/>
    </row>
    <row r="2" spans="2:5" ht="18" customHeight="1" x14ac:dyDescent="0.25">
      <c r="B2" s="2"/>
      <c r="C2" s="2"/>
      <c r="D2" s="2"/>
      <c r="E2" s="2"/>
    </row>
    <row r="3" spans="2:5" ht="15.75" x14ac:dyDescent="0.25">
      <c r="B3" s="247" t="s">
        <v>25</v>
      </c>
      <c r="C3" s="247"/>
      <c r="D3" s="261"/>
      <c r="E3" s="261"/>
    </row>
    <row r="4" spans="2:5" ht="18" x14ac:dyDescent="0.25">
      <c r="B4" s="2"/>
      <c r="C4" s="2"/>
      <c r="D4" s="3"/>
      <c r="E4" s="3"/>
    </row>
    <row r="5" spans="2:5" ht="18" customHeight="1" x14ac:dyDescent="0.25">
      <c r="B5" s="247" t="s">
        <v>8</v>
      </c>
      <c r="C5" s="248"/>
      <c r="D5" s="248"/>
      <c r="E5" s="248"/>
    </row>
    <row r="6" spans="2:5" ht="18" x14ac:dyDescent="0.25">
      <c r="B6" s="2"/>
      <c r="C6" s="2"/>
      <c r="D6" s="3"/>
      <c r="E6" s="3"/>
    </row>
    <row r="7" spans="2:5" x14ac:dyDescent="0.25">
      <c r="B7" s="278" t="s">
        <v>18</v>
      </c>
      <c r="C7" s="279"/>
      <c r="D7" s="279"/>
      <c r="E7" s="279"/>
    </row>
    <row r="8" spans="2:5" ht="6" customHeight="1" thickBot="1" x14ac:dyDescent="0.3">
      <c r="B8" s="2"/>
      <c r="C8" s="2"/>
      <c r="D8" s="3"/>
      <c r="E8" s="3"/>
    </row>
    <row r="9" spans="2:5" ht="25.5" x14ac:dyDescent="0.25">
      <c r="B9" s="44" t="s">
        <v>19</v>
      </c>
      <c r="C9" s="45" t="s">
        <v>99</v>
      </c>
      <c r="D9" s="45" t="s">
        <v>77</v>
      </c>
      <c r="E9" s="46" t="s">
        <v>100</v>
      </c>
    </row>
    <row r="10" spans="2:5" ht="15.75" customHeight="1" x14ac:dyDescent="0.25">
      <c r="B10" s="176" t="s">
        <v>20</v>
      </c>
      <c r="C10" s="177">
        <f>+C11</f>
        <v>3154590</v>
      </c>
      <c r="D10" s="177">
        <f t="shared" ref="D10:E10" si="0">+D11</f>
        <v>128000</v>
      </c>
      <c r="E10" s="178">
        <f t="shared" si="0"/>
        <v>3282590</v>
      </c>
    </row>
    <row r="11" spans="2:5" ht="15.75" customHeight="1" x14ac:dyDescent="0.25">
      <c r="B11" s="173" t="s">
        <v>52</v>
      </c>
      <c r="C11" s="174">
        <f>+C12</f>
        <v>3154590</v>
      </c>
      <c r="D11" s="174">
        <f t="shared" ref="D11:E11" si="1">+D12</f>
        <v>128000</v>
      </c>
      <c r="E11" s="175">
        <f t="shared" si="1"/>
        <v>3282590</v>
      </c>
    </row>
    <row r="12" spans="2:5" ht="15.75" thickBot="1" x14ac:dyDescent="0.3">
      <c r="B12" s="47" t="s">
        <v>149</v>
      </c>
      <c r="C12" s="48">
        <v>3154590</v>
      </c>
      <c r="D12" s="48">
        <v>128000</v>
      </c>
      <c r="E12" s="49">
        <f>+C12+D12</f>
        <v>3282590</v>
      </c>
    </row>
  </sheetData>
  <mergeCells count="4">
    <mergeCell ref="B1:E1"/>
    <mergeCell ref="B3:E3"/>
    <mergeCell ref="B5:E5"/>
    <mergeCell ref="B7:E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14"/>
  <sheetViews>
    <sheetView workbookViewId="0">
      <selection activeCell="E22" sqref="E22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5.42578125" bestFit="1" customWidth="1"/>
    <col min="4" max="9" width="25.28515625" customWidth="1"/>
  </cols>
  <sheetData>
    <row r="1" spans="1:9" ht="42" customHeight="1" x14ac:dyDescent="0.25">
      <c r="A1" s="247" t="s">
        <v>41</v>
      </c>
      <c r="B1" s="247"/>
      <c r="C1" s="247"/>
      <c r="D1" s="247"/>
      <c r="E1" s="247"/>
      <c r="F1" s="247"/>
      <c r="G1" s="247"/>
      <c r="H1" s="247"/>
      <c r="I1" s="247"/>
    </row>
    <row r="2" spans="1:9" ht="18" customHeight="1" x14ac:dyDescent="0.25">
      <c r="A2" s="2"/>
      <c r="B2" s="2"/>
      <c r="C2" s="2"/>
      <c r="D2" s="2"/>
      <c r="E2" s="2"/>
      <c r="F2" s="2"/>
      <c r="G2" s="2"/>
      <c r="H2" s="2"/>
      <c r="I2" s="2"/>
    </row>
    <row r="3" spans="1:9" ht="15.75" x14ac:dyDescent="0.25">
      <c r="A3" s="247" t="s">
        <v>25</v>
      </c>
      <c r="B3" s="247"/>
      <c r="C3" s="247"/>
      <c r="D3" s="247"/>
      <c r="E3" s="247"/>
      <c r="F3" s="247"/>
      <c r="G3" s="247"/>
      <c r="H3" s="261"/>
      <c r="I3" s="261"/>
    </row>
    <row r="4" spans="1:9" ht="18" x14ac:dyDescent="0.25">
      <c r="A4" s="2"/>
      <c r="B4" s="2"/>
      <c r="C4" s="2"/>
      <c r="D4" s="2"/>
      <c r="E4" s="2"/>
      <c r="F4" s="2"/>
      <c r="G4" s="2"/>
      <c r="H4" s="3"/>
      <c r="I4" s="3"/>
    </row>
    <row r="5" spans="1:9" ht="18" customHeight="1" x14ac:dyDescent="0.25">
      <c r="A5" s="247" t="s">
        <v>21</v>
      </c>
      <c r="B5" s="248"/>
      <c r="C5" s="248"/>
      <c r="D5" s="248"/>
      <c r="E5" s="248"/>
      <c r="F5" s="248"/>
      <c r="G5" s="248"/>
      <c r="H5" s="248"/>
      <c r="I5" s="248"/>
    </row>
    <row r="6" spans="1:9" ht="18" x14ac:dyDescent="0.25">
      <c r="A6" s="2"/>
      <c r="B6" s="2"/>
      <c r="C6" s="2"/>
      <c r="D6" s="2"/>
      <c r="E6" s="2"/>
      <c r="F6" s="2"/>
      <c r="G6" s="2"/>
      <c r="H6" s="3"/>
      <c r="I6" s="3"/>
    </row>
    <row r="7" spans="1:9" ht="25.5" x14ac:dyDescent="0.25">
      <c r="A7" s="19" t="s">
        <v>9</v>
      </c>
      <c r="B7" s="18" t="s">
        <v>10</v>
      </c>
      <c r="C7" s="18" t="s">
        <v>11</v>
      </c>
      <c r="D7" s="18" t="s">
        <v>43</v>
      </c>
      <c r="E7" s="18" t="s">
        <v>5</v>
      </c>
      <c r="F7" s="19" t="s">
        <v>6</v>
      </c>
      <c r="G7" s="19" t="s">
        <v>35</v>
      </c>
      <c r="H7" s="19" t="s">
        <v>36</v>
      </c>
      <c r="I7" s="19" t="s">
        <v>37</v>
      </c>
    </row>
    <row r="8" spans="1:9" ht="25.5" x14ac:dyDescent="0.25">
      <c r="A8" s="8">
        <v>8</v>
      </c>
      <c r="B8" s="8"/>
      <c r="C8" s="8"/>
      <c r="D8" s="8" t="s">
        <v>22</v>
      </c>
      <c r="E8" s="5"/>
      <c r="F8" s="6"/>
      <c r="G8" s="6"/>
      <c r="H8" s="6"/>
      <c r="I8" s="6"/>
    </row>
    <row r="9" spans="1:9" x14ac:dyDescent="0.25">
      <c r="A9" s="8"/>
      <c r="B9" s="13">
        <v>84</v>
      </c>
      <c r="C9" s="13"/>
      <c r="D9" s="13" t="s">
        <v>29</v>
      </c>
      <c r="E9" s="5"/>
      <c r="F9" s="6"/>
      <c r="G9" s="6"/>
      <c r="H9" s="6"/>
      <c r="I9" s="6"/>
    </row>
    <row r="10" spans="1:9" ht="25.5" x14ac:dyDescent="0.25">
      <c r="A10" s="9"/>
      <c r="B10" s="9"/>
      <c r="C10" s="10">
        <v>81</v>
      </c>
      <c r="D10" s="14" t="s">
        <v>30</v>
      </c>
      <c r="E10" s="5"/>
      <c r="F10" s="6"/>
      <c r="G10" s="6"/>
      <c r="H10" s="6"/>
      <c r="I10" s="6"/>
    </row>
    <row r="11" spans="1:9" ht="25.5" x14ac:dyDescent="0.25">
      <c r="A11" s="11">
        <v>5</v>
      </c>
      <c r="B11" s="12"/>
      <c r="C11" s="12"/>
      <c r="D11" s="23" t="s">
        <v>23</v>
      </c>
      <c r="E11" s="5"/>
      <c r="F11" s="6"/>
      <c r="G11" s="6"/>
      <c r="H11" s="6"/>
      <c r="I11" s="6"/>
    </row>
    <row r="12" spans="1:9" ht="25.5" x14ac:dyDescent="0.25">
      <c r="A12" s="13"/>
      <c r="B12" s="13">
        <v>54</v>
      </c>
      <c r="C12" s="13"/>
      <c r="D12" s="24" t="s">
        <v>31</v>
      </c>
      <c r="E12" s="5"/>
      <c r="F12" s="6"/>
      <c r="G12" s="6"/>
      <c r="H12" s="6"/>
      <c r="I12" s="7"/>
    </row>
    <row r="13" spans="1:9" x14ac:dyDescent="0.25">
      <c r="A13" s="13"/>
      <c r="B13" s="13"/>
      <c r="C13" s="10">
        <v>11</v>
      </c>
      <c r="D13" s="10" t="s">
        <v>13</v>
      </c>
      <c r="E13" s="5"/>
      <c r="F13" s="6"/>
      <c r="G13" s="6"/>
      <c r="H13" s="6"/>
      <c r="I13" s="7"/>
    </row>
    <row r="14" spans="1:9" x14ac:dyDescent="0.25">
      <c r="A14" s="13"/>
      <c r="B14" s="13"/>
      <c r="C14" s="10">
        <v>31</v>
      </c>
      <c r="D14" s="10" t="s">
        <v>32</v>
      </c>
      <c r="E14" s="5"/>
      <c r="F14" s="6"/>
      <c r="G14" s="6"/>
      <c r="H14" s="6"/>
      <c r="I14" s="7"/>
    </row>
  </sheetData>
  <mergeCells count="3">
    <mergeCell ref="A1:I1"/>
    <mergeCell ref="A3:I3"/>
    <mergeCell ref="A5:I5"/>
  </mergeCells>
  <pageMargins left="0.7" right="0.7" top="0.75" bottom="0.75" header="0.3" footer="0.3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L31"/>
  <sheetViews>
    <sheetView showGridLines="0" topLeftCell="A7" zoomScale="90" zoomScaleNormal="90" workbookViewId="0">
      <selection activeCell="K7" sqref="K7"/>
    </sheetView>
  </sheetViews>
  <sheetFormatPr defaultRowHeight="15" x14ac:dyDescent="0.25"/>
  <cols>
    <col min="1" max="1" width="4.85546875" customWidth="1"/>
    <col min="2" max="2" width="7.42578125" bestFit="1" customWidth="1"/>
    <col min="3" max="3" width="8.42578125" bestFit="1" customWidth="1"/>
    <col min="4" max="4" width="5.42578125" bestFit="1" customWidth="1"/>
    <col min="5" max="5" width="48.85546875" customWidth="1"/>
    <col min="6" max="8" width="14.42578125" customWidth="1"/>
    <col min="11" max="11" width="12.7109375" bestFit="1" customWidth="1"/>
    <col min="12" max="12" width="11.7109375" bestFit="1" customWidth="1"/>
  </cols>
  <sheetData>
    <row r="1" spans="2:12" ht="42" customHeight="1" x14ac:dyDescent="0.25">
      <c r="B1" s="247" t="str">
        <f>SAŽETAK!B1</f>
        <v xml:space="preserve">1. IZMJENE I DOPUNE FINANCIJSKOG PLANA OŠ dr. Ante Starčevića
ZA 2026. </v>
      </c>
      <c r="C1" s="247"/>
      <c r="D1" s="247"/>
      <c r="E1" s="247"/>
      <c r="F1" s="247"/>
      <c r="G1" s="247"/>
      <c r="H1" s="247"/>
    </row>
    <row r="2" spans="2:12" ht="18" customHeight="1" x14ac:dyDescent="0.25">
      <c r="B2" s="2"/>
      <c r="C2" s="2"/>
      <c r="D2" s="2"/>
      <c r="E2" s="2"/>
      <c r="F2" s="2"/>
      <c r="G2" s="2"/>
      <c r="H2" s="2"/>
    </row>
    <row r="3" spans="2:12" ht="15.75" x14ac:dyDescent="0.25">
      <c r="B3" s="247" t="s">
        <v>25</v>
      </c>
      <c r="C3" s="247"/>
      <c r="D3" s="247"/>
      <c r="E3" s="247"/>
      <c r="F3" s="247"/>
      <c r="G3" s="261"/>
      <c r="H3" s="261"/>
    </row>
    <row r="4" spans="2:12" ht="18" x14ac:dyDescent="0.25">
      <c r="B4" s="2"/>
      <c r="C4" s="2"/>
      <c r="D4" s="2"/>
      <c r="E4" s="2"/>
      <c r="F4" s="2"/>
      <c r="G4" s="3"/>
      <c r="H4" s="3"/>
    </row>
    <row r="5" spans="2:12" ht="18" customHeight="1" x14ac:dyDescent="0.25">
      <c r="B5" s="247" t="s">
        <v>21</v>
      </c>
      <c r="C5" s="248"/>
      <c r="D5" s="248"/>
      <c r="E5" s="248"/>
      <c r="F5" s="248"/>
      <c r="G5" s="248"/>
      <c r="H5" s="248"/>
    </row>
    <row r="6" spans="2:12" ht="18" x14ac:dyDescent="0.25">
      <c r="B6" s="2"/>
      <c r="C6" s="2"/>
      <c r="D6" s="2"/>
      <c r="E6" s="2"/>
      <c r="F6" s="2"/>
      <c r="G6" s="3"/>
      <c r="H6" s="3"/>
    </row>
    <row r="7" spans="2:12" ht="15" customHeight="1" x14ac:dyDescent="0.25">
      <c r="B7" s="247" t="s">
        <v>95</v>
      </c>
      <c r="C7" s="266"/>
      <c r="D7" s="266"/>
      <c r="E7" s="266"/>
      <c r="F7" s="266"/>
      <c r="G7" s="266"/>
      <c r="H7" s="266"/>
    </row>
    <row r="8" spans="2:12" ht="7.5" customHeight="1" thickBot="1" x14ac:dyDescent="0.3">
      <c r="B8" s="2"/>
      <c r="C8" s="2"/>
      <c r="D8" s="2"/>
      <c r="E8" s="2"/>
      <c r="F8" s="2"/>
      <c r="G8" s="3"/>
      <c r="H8" s="3"/>
    </row>
    <row r="9" spans="2:12" ht="32.25" customHeight="1" x14ac:dyDescent="0.25">
      <c r="B9" s="36" t="s">
        <v>9</v>
      </c>
      <c r="C9" s="37" t="s">
        <v>10</v>
      </c>
      <c r="D9" s="37" t="s">
        <v>11</v>
      </c>
      <c r="E9" s="37" t="s">
        <v>7</v>
      </c>
      <c r="F9" s="38" t="s">
        <v>99</v>
      </c>
      <c r="G9" s="38" t="s">
        <v>77</v>
      </c>
      <c r="H9" s="39" t="s">
        <v>100</v>
      </c>
    </row>
    <row r="10" spans="2:12" ht="15.75" customHeight="1" x14ac:dyDescent="0.25">
      <c r="B10" s="40">
        <v>8</v>
      </c>
      <c r="C10" s="8"/>
      <c r="D10" s="8"/>
      <c r="E10" s="8" t="s">
        <v>22</v>
      </c>
      <c r="F10" s="29">
        <f>F11</f>
        <v>0</v>
      </c>
      <c r="G10" s="29">
        <f t="shared" ref="G10:H10" si="0">G11</f>
        <v>0</v>
      </c>
      <c r="H10" s="29">
        <f t="shared" si="0"/>
        <v>0</v>
      </c>
    </row>
    <row r="11" spans="2:12" x14ac:dyDescent="0.25">
      <c r="B11" s="86"/>
      <c r="C11" s="13">
        <v>84</v>
      </c>
      <c r="D11" s="87"/>
      <c r="E11" s="87" t="s">
        <v>29</v>
      </c>
      <c r="F11" s="58">
        <f t="shared" ref="F11:H11" si="1">F12+F17</f>
        <v>0</v>
      </c>
      <c r="G11" s="58">
        <f>G12+G17</f>
        <v>0</v>
      </c>
      <c r="H11" s="59">
        <f t="shared" si="1"/>
        <v>0</v>
      </c>
    </row>
    <row r="12" spans="2:12" x14ac:dyDescent="0.25">
      <c r="B12" s="88"/>
      <c r="C12" s="57"/>
      <c r="D12" s="89">
        <v>11</v>
      </c>
      <c r="E12" s="89" t="s">
        <v>44</v>
      </c>
      <c r="F12" s="83">
        <v>0</v>
      </c>
      <c r="G12" s="83">
        <v>0</v>
      </c>
      <c r="H12" s="84">
        <f>+F12+G12</f>
        <v>0</v>
      </c>
    </row>
    <row r="13" spans="2:12" x14ac:dyDescent="0.25">
      <c r="B13" s="88"/>
      <c r="C13" s="57"/>
      <c r="D13" s="89">
        <v>12</v>
      </c>
      <c r="E13" s="93" t="s">
        <v>49</v>
      </c>
      <c r="F13" s="83">
        <v>0</v>
      </c>
      <c r="G13" s="83">
        <v>0</v>
      </c>
      <c r="H13" s="84">
        <f>+F13+G13</f>
        <v>0</v>
      </c>
      <c r="K13" s="33"/>
      <c r="L13" s="33"/>
    </row>
    <row r="14" spans="2:12" x14ac:dyDescent="0.25">
      <c r="B14" s="88"/>
      <c r="C14" s="57"/>
      <c r="D14" s="89">
        <v>31</v>
      </c>
      <c r="E14" s="89" t="s">
        <v>32</v>
      </c>
      <c r="F14" s="83">
        <v>0</v>
      </c>
      <c r="G14" s="83">
        <v>0</v>
      </c>
      <c r="H14" s="84">
        <f>+F14+G14</f>
        <v>0</v>
      </c>
    </row>
    <row r="15" spans="2:12" x14ac:dyDescent="0.25">
      <c r="B15" s="88"/>
      <c r="C15" s="57"/>
      <c r="D15" s="89">
        <v>43</v>
      </c>
      <c r="E15" s="89" t="s">
        <v>40</v>
      </c>
      <c r="F15" s="83">
        <v>0</v>
      </c>
      <c r="G15" s="83">
        <v>0</v>
      </c>
      <c r="H15" s="84">
        <f>+F15+G15</f>
        <v>0</v>
      </c>
    </row>
    <row r="16" spans="2:12" x14ac:dyDescent="0.25">
      <c r="B16" s="88"/>
      <c r="C16" s="57"/>
      <c r="D16" s="89">
        <v>52</v>
      </c>
      <c r="E16" s="89" t="s">
        <v>44</v>
      </c>
      <c r="F16" s="83">
        <v>0</v>
      </c>
      <c r="G16" s="83">
        <v>0</v>
      </c>
      <c r="H16" s="84"/>
    </row>
    <row r="17" spans="2:8" x14ac:dyDescent="0.25">
      <c r="B17" s="88"/>
      <c r="C17" s="57"/>
      <c r="D17" s="89">
        <v>56</v>
      </c>
      <c r="E17" s="89" t="s">
        <v>45</v>
      </c>
      <c r="F17" s="83">
        <v>0</v>
      </c>
      <c r="G17" s="83">
        <v>0</v>
      </c>
      <c r="H17" s="84">
        <f>+F17+G17</f>
        <v>0</v>
      </c>
    </row>
    <row r="18" spans="2:8" x14ac:dyDescent="0.25">
      <c r="B18" s="90"/>
      <c r="C18" s="9" t="s">
        <v>96</v>
      </c>
      <c r="D18" s="91"/>
      <c r="E18" s="92"/>
      <c r="F18" s="58"/>
      <c r="G18" s="58"/>
      <c r="H18" s="59"/>
    </row>
    <row r="19" spans="2:8" ht="27.75" customHeight="1" thickBot="1" x14ac:dyDescent="0.3">
      <c r="B19" s="267" t="s">
        <v>74</v>
      </c>
      <c r="C19" s="268"/>
      <c r="D19" s="268"/>
      <c r="E19" s="268"/>
      <c r="F19" s="100">
        <f>F10</f>
        <v>0</v>
      </c>
      <c r="G19" s="100">
        <f t="shared" ref="G19:H19" si="2">G10</f>
        <v>0</v>
      </c>
      <c r="H19" s="100">
        <f t="shared" si="2"/>
        <v>0</v>
      </c>
    </row>
    <row r="20" spans="2:8" ht="4.5" customHeight="1" thickBot="1" x14ac:dyDescent="0.3">
      <c r="B20" s="2"/>
      <c r="C20" s="2"/>
      <c r="D20" s="2"/>
      <c r="E20" s="2"/>
      <c r="F20" s="2"/>
      <c r="G20" s="3"/>
      <c r="H20" s="3"/>
    </row>
    <row r="21" spans="2:8" ht="25.5" x14ac:dyDescent="0.25">
      <c r="B21" s="36" t="s">
        <v>9</v>
      </c>
      <c r="C21" s="37" t="s">
        <v>10</v>
      </c>
      <c r="D21" s="37" t="s">
        <v>11</v>
      </c>
      <c r="E21" s="37" t="s">
        <v>14</v>
      </c>
      <c r="F21" s="38" t="s">
        <v>99</v>
      </c>
      <c r="G21" s="38" t="s">
        <v>77</v>
      </c>
      <c r="H21" s="39" t="s">
        <v>100</v>
      </c>
    </row>
    <row r="22" spans="2:8" ht="15.75" customHeight="1" x14ac:dyDescent="0.25">
      <c r="B22" s="40">
        <v>5</v>
      </c>
      <c r="C22" s="8"/>
      <c r="D22" s="8"/>
      <c r="E22" s="8" t="s">
        <v>23</v>
      </c>
      <c r="F22" s="28">
        <f>F23</f>
        <v>0</v>
      </c>
      <c r="G22" s="28">
        <f t="shared" ref="G22:H22" si="3">G23</f>
        <v>0</v>
      </c>
      <c r="H22" s="28">
        <f t="shared" si="3"/>
        <v>0</v>
      </c>
    </row>
    <row r="23" spans="2:8" ht="15.75" customHeight="1" x14ac:dyDescent="0.25">
      <c r="B23" s="53"/>
      <c r="C23" s="54">
        <v>54</v>
      </c>
      <c r="D23" s="54"/>
      <c r="E23" s="54" t="s">
        <v>31</v>
      </c>
      <c r="F23" s="55">
        <f t="shared" ref="F23:H23" si="4">F24+F25+F26</f>
        <v>0</v>
      </c>
      <c r="G23" s="55">
        <f t="shared" si="4"/>
        <v>0</v>
      </c>
      <c r="H23" s="56">
        <f t="shared" si="4"/>
        <v>0</v>
      </c>
    </row>
    <row r="24" spans="2:8" x14ac:dyDescent="0.25">
      <c r="B24" s="88"/>
      <c r="C24" s="57"/>
      <c r="D24" s="89">
        <v>11</v>
      </c>
      <c r="E24" s="89" t="s">
        <v>44</v>
      </c>
      <c r="F24" s="83">
        <v>0</v>
      </c>
      <c r="G24" s="83">
        <v>0</v>
      </c>
      <c r="H24" s="84">
        <f>+F24+G24</f>
        <v>0</v>
      </c>
    </row>
    <row r="25" spans="2:8" x14ac:dyDescent="0.25">
      <c r="B25" s="88"/>
      <c r="C25" s="57"/>
      <c r="D25" s="89">
        <v>12</v>
      </c>
      <c r="E25" s="93" t="s">
        <v>49</v>
      </c>
      <c r="F25" s="83">
        <v>0</v>
      </c>
      <c r="G25" s="83">
        <v>0</v>
      </c>
      <c r="H25" s="84">
        <f>+F25+G25</f>
        <v>0</v>
      </c>
    </row>
    <row r="26" spans="2:8" x14ac:dyDescent="0.25">
      <c r="B26" s="88"/>
      <c r="C26" s="57"/>
      <c r="D26" s="89">
        <v>31</v>
      </c>
      <c r="E26" s="89" t="s">
        <v>32</v>
      </c>
      <c r="F26" s="83">
        <v>0</v>
      </c>
      <c r="G26" s="83">
        <v>0</v>
      </c>
      <c r="H26" s="84">
        <f>+F26+G26</f>
        <v>0</v>
      </c>
    </row>
    <row r="27" spans="2:8" x14ac:dyDescent="0.25">
      <c r="B27" s="88"/>
      <c r="C27" s="57"/>
      <c r="D27" s="89">
        <v>43</v>
      </c>
      <c r="E27" s="89" t="s">
        <v>40</v>
      </c>
      <c r="F27" s="83">
        <v>0</v>
      </c>
      <c r="G27" s="83">
        <v>0</v>
      </c>
      <c r="H27" s="84">
        <f>+F27+G27</f>
        <v>0</v>
      </c>
    </row>
    <row r="28" spans="2:8" x14ac:dyDescent="0.25">
      <c r="B28" s="88"/>
      <c r="C28" s="57"/>
      <c r="D28" s="89">
        <v>52</v>
      </c>
      <c r="E28" s="89" t="s">
        <v>44</v>
      </c>
      <c r="F28" s="83">
        <v>0</v>
      </c>
      <c r="G28" s="83">
        <v>0</v>
      </c>
      <c r="H28" s="84"/>
    </row>
    <row r="29" spans="2:8" ht="30.75" customHeight="1" x14ac:dyDescent="0.25">
      <c r="B29" s="88"/>
      <c r="C29" s="57"/>
      <c r="D29" s="89">
        <v>56</v>
      </c>
      <c r="E29" s="89" t="s">
        <v>45</v>
      </c>
      <c r="F29" s="83">
        <v>0</v>
      </c>
      <c r="G29" s="83">
        <v>0</v>
      </c>
      <c r="H29" s="84">
        <f>+F29+G29</f>
        <v>0</v>
      </c>
    </row>
    <row r="30" spans="2:8" x14ac:dyDescent="0.25">
      <c r="B30" s="90"/>
      <c r="C30" s="9" t="s">
        <v>96</v>
      </c>
      <c r="D30" s="91"/>
      <c r="E30" s="92"/>
      <c r="F30" s="58"/>
      <c r="G30" s="58"/>
      <c r="H30" s="59"/>
    </row>
    <row r="31" spans="2:8" ht="15.75" thickBot="1" x14ac:dyDescent="0.3">
      <c r="B31" s="267" t="s">
        <v>75</v>
      </c>
      <c r="C31" s="268"/>
      <c r="D31" s="268"/>
      <c r="E31" s="268"/>
      <c r="F31" s="101">
        <f>F22</f>
        <v>0</v>
      </c>
      <c r="G31" s="101">
        <f t="shared" ref="G31:H31" si="5">G22</f>
        <v>0</v>
      </c>
      <c r="H31" s="101">
        <f t="shared" si="5"/>
        <v>0</v>
      </c>
    </row>
  </sheetData>
  <mergeCells count="6">
    <mergeCell ref="B31:E31"/>
    <mergeCell ref="B1:H1"/>
    <mergeCell ref="B3:H3"/>
    <mergeCell ref="B5:H5"/>
    <mergeCell ref="B7:H7"/>
    <mergeCell ref="B19:E19"/>
  </mergeCells>
  <pageMargins left="0.7" right="0.7" top="0.75" bottom="0.75" header="0.3" footer="0.3"/>
  <pageSetup paperSize="9" scale="7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H151"/>
  <sheetViews>
    <sheetView showGridLines="0" zoomScale="80" zoomScaleNormal="80" workbookViewId="0">
      <selection activeCell="H9" sqref="H9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7109375" customWidth="1"/>
    <col min="5" max="5" width="35.7109375" customWidth="1"/>
    <col min="6" max="8" width="14.42578125" customWidth="1"/>
  </cols>
  <sheetData>
    <row r="1" spans="2:8" ht="42" customHeight="1" x14ac:dyDescent="0.25">
      <c r="B1" s="247">
        <f>' Račun prih. i rash. izvori fin'!B1:F1</f>
        <v>0</v>
      </c>
      <c r="C1" s="247"/>
      <c r="D1" s="247"/>
      <c r="E1" s="247"/>
      <c r="F1" s="247"/>
      <c r="G1" s="247"/>
      <c r="H1" s="247"/>
    </row>
    <row r="2" spans="2:8" ht="18" x14ac:dyDescent="0.25">
      <c r="B2" s="2"/>
      <c r="C2" s="2"/>
      <c r="D2" s="2"/>
      <c r="E2" s="2"/>
      <c r="F2" s="2"/>
      <c r="G2" s="30"/>
      <c r="H2" s="3"/>
    </row>
    <row r="3" spans="2:8" ht="18" customHeight="1" x14ac:dyDescent="0.25">
      <c r="B3" s="247" t="s">
        <v>24</v>
      </c>
      <c r="C3" s="248"/>
      <c r="D3" s="248"/>
      <c r="E3" s="248"/>
      <c r="F3" s="248"/>
      <c r="G3" s="248"/>
      <c r="H3" s="248"/>
    </row>
    <row r="4" spans="2:8" ht="9" customHeight="1" thickBot="1" x14ac:dyDescent="0.3">
      <c r="B4" s="2"/>
      <c r="C4" s="2"/>
      <c r="D4" s="2"/>
      <c r="E4" s="2"/>
      <c r="F4" s="2"/>
      <c r="G4" s="3"/>
      <c r="H4" s="3"/>
    </row>
    <row r="5" spans="2:8" ht="25.5" x14ac:dyDescent="0.25">
      <c r="B5" s="280" t="s">
        <v>26</v>
      </c>
      <c r="C5" s="281"/>
      <c r="D5" s="282"/>
      <c r="E5" s="37" t="s">
        <v>27</v>
      </c>
      <c r="F5" s="38" t="s">
        <v>99</v>
      </c>
      <c r="G5" s="38" t="s">
        <v>77</v>
      </c>
      <c r="H5" s="39" t="s">
        <v>100</v>
      </c>
    </row>
    <row r="6" spans="2:8" ht="25.5" x14ac:dyDescent="0.25">
      <c r="B6" s="283" t="s">
        <v>97</v>
      </c>
      <c r="C6" s="284"/>
      <c r="D6" s="285"/>
      <c r="E6" s="130" t="s">
        <v>98</v>
      </c>
      <c r="F6" s="134">
        <f t="shared" ref="F6:H8" si="0">F7</f>
        <v>3154590</v>
      </c>
      <c r="G6" s="134">
        <f t="shared" si="0"/>
        <v>128000</v>
      </c>
      <c r="H6" s="135">
        <f>H7</f>
        <v>3282590</v>
      </c>
    </row>
    <row r="7" spans="2:8" ht="27.75" customHeight="1" x14ac:dyDescent="0.25">
      <c r="B7" s="286" t="s">
        <v>147</v>
      </c>
      <c r="C7" s="287"/>
      <c r="D7" s="288"/>
      <c r="E7" s="128" t="s">
        <v>139</v>
      </c>
      <c r="F7" s="133">
        <f t="shared" si="0"/>
        <v>3154590</v>
      </c>
      <c r="G7" s="132">
        <f t="shared" si="0"/>
        <v>128000</v>
      </c>
      <c r="H7" s="136">
        <f t="shared" si="0"/>
        <v>3282590</v>
      </c>
    </row>
    <row r="8" spans="2:8" ht="30.75" customHeight="1" x14ac:dyDescent="0.25">
      <c r="B8" s="289" t="s">
        <v>145</v>
      </c>
      <c r="C8" s="290"/>
      <c r="D8" s="291"/>
      <c r="E8" s="129" t="s">
        <v>146</v>
      </c>
      <c r="F8" s="131">
        <f t="shared" si="0"/>
        <v>3154590</v>
      </c>
      <c r="G8" s="131">
        <f t="shared" si="0"/>
        <v>128000</v>
      </c>
      <c r="H8" s="137">
        <f t="shared" si="0"/>
        <v>3282590</v>
      </c>
    </row>
    <row r="9" spans="2:8" ht="28.5" customHeight="1" x14ac:dyDescent="0.25">
      <c r="B9" s="301" t="s">
        <v>150</v>
      </c>
      <c r="C9" s="302"/>
      <c r="D9" s="303"/>
      <c r="E9" s="117" t="s">
        <v>140</v>
      </c>
      <c r="F9" s="65">
        <f>F10+F45+F53+F62+F83+F96+F103+F108+F113+F137+F141+F145</f>
        <v>3154590</v>
      </c>
      <c r="G9" s="65">
        <f>G10+G45+G53+G62+G83+G96+G108+G113+G137+G141+G145</f>
        <v>128000</v>
      </c>
      <c r="H9" s="65">
        <f>H10+H45+H53+H62+H83+H96+H108+H113+H137+H141+H145+H103</f>
        <v>3282590</v>
      </c>
    </row>
    <row r="10" spans="2:8" ht="25.5" x14ac:dyDescent="0.25">
      <c r="B10" s="304" t="s">
        <v>144</v>
      </c>
      <c r="C10" s="305"/>
      <c r="D10" s="306"/>
      <c r="E10" s="62" t="s">
        <v>53</v>
      </c>
      <c r="F10" s="63">
        <f>+F11+F15+F19+F25+F30+F33+F39+F42</f>
        <v>2343290</v>
      </c>
      <c r="G10" s="63">
        <f t="shared" ref="G10" si="1">+G11+G15+G19+G25+G30+G33+G39+G42</f>
        <v>23000</v>
      </c>
      <c r="H10" s="63">
        <f>+H11+H15+H19+H25+H30+H33+H39+H42</f>
        <v>2366290</v>
      </c>
    </row>
    <row r="11" spans="2:8" x14ac:dyDescent="0.25">
      <c r="B11" s="295" t="s">
        <v>54</v>
      </c>
      <c r="C11" s="296"/>
      <c r="D11" s="297"/>
      <c r="E11" s="103" t="s">
        <v>55</v>
      </c>
      <c r="F11" s="104">
        <f>+F12</f>
        <v>28290</v>
      </c>
      <c r="G11" s="104">
        <f>+G12</f>
        <v>5000</v>
      </c>
      <c r="H11" s="105">
        <f>+H12+H14</f>
        <v>33290</v>
      </c>
    </row>
    <row r="12" spans="2:8" x14ac:dyDescent="0.25">
      <c r="B12" s="298">
        <v>3</v>
      </c>
      <c r="C12" s="299"/>
      <c r="D12" s="300"/>
      <c r="E12" s="31" t="s">
        <v>15</v>
      </c>
      <c r="F12" s="5">
        <f>+F13+F14</f>
        <v>28290</v>
      </c>
      <c r="G12" s="5">
        <f t="shared" ref="G12" si="2">+G13+G14</f>
        <v>5000</v>
      </c>
      <c r="H12" s="5">
        <f>+H13</f>
        <v>32290</v>
      </c>
    </row>
    <row r="13" spans="2:8" x14ac:dyDescent="0.25">
      <c r="B13" s="292">
        <v>32</v>
      </c>
      <c r="C13" s="293"/>
      <c r="D13" s="294"/>
      <c r="E13" s="31" t="s">
        <v>28</v>
      </c>
      <c r="F13" s="6">
        <v>28290</v>
      </c>
      <c r="G13" s="6">
        <v>4000</v>
      </c>
      <c r="H13" s="43">
        <f>+F13+G13</f>
        <v>32290</v>
      </c>
    </row>
    <row r="14" spans="2:8" x14ac:dyDescent="0.25">
      <c r="B14" s="292">
        <v>34</v>
      </c>
      <c r="C14" s="293"/>
      <c r="D14" s="294"/>
      <c r="E14" s="144" t="s">
        <v>50</v>
      </c>
      <c r="F14" s="5">
        <v>0</v>
      </c>
      <c r="G14" s="5">
        <v>1000</v>
      </c>
      <c r="H14" s="43">
        <f>+F14+G14</f>
        <v>1000</v>
      </c>
    </row>
    <row r="15" spans="2:8" ht="25.5" x14ac:dyDescent="0.25">
      <c r="B15" s="295" t="s">
        <v>56</v>
      </c>
      <c r="C15" s="296"/>
      <c r="D15" s="297"/>
      <c r="E15" s="103" t="s">
        <v>57</v>
      </c>
      <c r="F15" s="106">
        <f t="shared" ref="F15:H15" si="3">+F16</f>
        <v>108400</v>
      </c>
      <c r="G15" s="106">
        <f t="shared" si="3"/>
        <v>0</v>
      </c>
      <c r="H15" s="107">
        <f t="shared" si="3"/>
        <v>108400</v>
      </c>
    </row>
    <row r="16" spans="2:8" x14ac:dyDescent="0.25">
      <c r="B16" s="298">
        <v>3</v>
      </c>
      <c r="C16" s="299"/>
      <c r="D16" s="300"/>
      <c r="E16" s="31" t="s">
        <v>15</v>
      </c>
      <c r="F16" s="5">
        <f t="shared" ref="F16:H16" si="4">+F17+F18</f>
        <v>108400</v>
      </c>
      <c r="G16" s="5">
        <f t="shared" si="4"/>
        <v>0</v>
      </c>
      <c r="H16" s="42">
        <f t="shared" si="4"/>
        <v>108400</v>
      </c>
    </row>
    <row r="17" spans="2:8" x14ac:dyDescent="0.25">
      <c r="B17" s="292">
        <v>32</v>
      </c>
      <c r="C17" s="293"/>
      <c r="D17" s="294"/>
      <c r="E17" s="31" t="s">
        <v>28</v>
      </c>
      <c r="F17" s="6">
        <v>106800</v>
      </c>
      <c r="G17" s="6">
        <v>0</v>
      </c>
      <c r="H17" s="43">
        <f t="shared" ref="H17:H18" si="5">+F17+G17</f>
        <v>106800</v>
      </c>
    </row>
    <row r="18" spans="2:8" x14ac:dyDescent="0.25">
      <c r="B18" s="292">
        <v>34</v>
      </c>
      <c r="C18" s="293"/>
      <c r="D18" s="294"/>
      <c r="E18" s="31" t="s">
        <v>50</v>
      </c>
      <c r="F18" s="6">
        <v>1600</v>
      </c>
      <c r="G18" s="6">
        <v>0</v>
      </c>
      <c r="H18" s="43">
        <f t="shared" si="5"/>
        <v>1600</v>
      </c>
    </row>
    <row r="19" spans="2:8" ht="15" customHeight="1" x14ac:dyDescent="0.25">
      <c r="B19" s="295" t="s">
        <v>58</v>
      </c>
      <c r="C19" s="296"/>
      <c r="D19" s="297"/>
      <c r="E19" s="103" t="s">
        <v>80</v>
      </c>
      <c r="F19" s="104">
        <f t="shared" ref="F19:G19" si="6">+F20</f>
        <v>9100</v>
      </c>
      <c r="G19" s="104">
        <f t="shared" si="6"/>
        <v>11000</v>
      </c>
      <c r="H19" s="105">
        <f>H20</f>
        <v>20100</v>
      </c>
    </row>
    <row r="20" spans="2:8" x14ac:dyDescent="0.25">
      <c r="B20" s="298">
        <v>3</v>
      </c>
      <c r="C20" s="299"/>
      <c r="D20" s="300"/>
      <c r="E20" s="31" t="s">
        <v>15</v>
      </c>
      <c r="F20" s="5">
        <f>F21+F22+F23+F24</f>
        <v>9100</v>
      </c>
      <c r="G20" s="5">
        <f>G21+G22+G23+G24</f>
        <v>11000</v>
      </c>
      <c r="H20" s="42">
        <f>H21+H22+H23+H24</f>
        <v>20100</v>
      </c>
    </row>
    <row r="21" spans="2:8" x14ac:dyDescent="0.25">
      <c r="B21" s="292">
        <v>31</v>
      </c>
      <c r="C21" s="293"/>
      <c r="D21" s="294"/>
      <c r="E21" s="31" t="s">
        <v>16</v>
      </c>
      <c r="F21" s="6">
        <v>0</v>
      </c>
      <c r="G21" s="6">
        <v>0</v>
      </c>
      <c r="H21" s="43">
        <f t="shared" ref="H21:H23" si="7">+F21+G21</f>
        <v>0</v>
      </c>
    </row>
    <row r="22" spans="2:8" x14ac:dyDescent="0.25">
      <c r="B22" s="292">
        <v>32</v>
      </c>
      <c r="C22" s="293"/>
      <c r="D22" s="294"/>
      <c r="E22" s="31" t="s">
        <v>28</v>
      </c>
      <c r="F22" s="6">
        <v>8100</v>
      </c>
      <c r="G22" s="6">
        <v>11000</v>
      </c>
      <c r="H22" s="43">
        <f t="shared" si="7"/>
        <v>19100</v>
      </c>
    </row>
    <row r="23" spans="2:8" x14ac:dyDescent="0.25">
      <c r="B23" s="292">
        <v>34</v>
      </c>
      <c r="C23" s="293"/>
      <c r="D23" s="294"/>
      <c r="E23" s="31" t="s">
        <v>50</v>
      </c>
      <c r="F23" s="6">
        <v>1000</v>
      </c>
      <c r="G23" s="6">
        <v>0</v>
      </c>
      <c r="H23" s="43">
        <f t="shared" si="7"/>
        <v>1000</v>
      </c>
    </row>
    <row r="24" spans="2:8" ht="25.5" x14ac:dyDescent="0.25">
      <c r="B24" s="113">
        <v>38</v>
      </c>
      <c r="C24" s="114"/>
      <c r="D24" s="115"/>
      <c r="E24" s="111" t="s">
        <v>117</v>
      </c>
      <c r="F24" s="5">
        <v>0</v>
      </c>
      <c r="G24" s="5">
        <v>0</v>
      </c>
      <c r="H24" s="68"/>
    </row>
    <row r="25" spans="2:8" ht="25.5" x14ac:dyDescent="0.25">
      <c r="B25" s="295" t="s">
        <v>59</v>
      </c>
      <c r="C25" s="296"/>
      <c r="D25" s="297"/>
      <c r="E25" s="103" t="s">
        <v>60</v>
      </c>
      <c r="F25" s="106">
        <f t="shared" ref="F25:H25" si="8">+F26</f>
        <v>6000</v>
      </c>
      <c r="G25" s="106">
        <f t="shared" si="8"/>
        <v>6000</v>
      </c>
      <c r="H25" s="107">
        <f t="shared" si="8"/>
        <v>12000</v>
      </c>
    </row>
    <row r="26" spans="2:8" x14ac:dyDescent="0.25">
      <c r="B26" s="298">
        <v>3</v>
      </c>
      <c r="C26" s="299"/>
      <c r="D26" s="300"/>
      <c r="E26" s="31" t="s">
        <v>15</v>
      </c>
      <c r="F26" s="5">
        <f>F27+F28+F29</f>
        <v>6000</v>
      </c>
      <c r="G26" s="5">
        <f>+G28+G29</f>
        <v>6000</v>
      </c>
      <c r="H26" s="42">
        <f>H27++H28+H29</f>
        <v>12000</v>
      </c>
    </row>
    <row r="27" spans="2:8" x14ac:dyDescent="0.25">
      <c r="B27" s="292">
        <v>31</v>
      </c>
      <c r="C27" s="293"/>
      <c r="D27" s="294"/>
      <c r="E27" s="144" t="s">
        <v>16</v>
      </c>
      <c r="F27" s="5">
        <v>0</v>
      </c>
      <c r="G27" s="5">
        <v>0</v>
      </c>
      <c r="H27" s="42">
        <f>F27+G27</f>
        <v>0</v>
      </c>
    </row>
    <row r="28" spans="2:8" x14ac:dyDescent="0.25">
      <c r="B28" s="292">
        <v>32</v>
      </c>
      <c r="C28" s="293"/>
      <c r="D28" s="294"/>
      <c r="E28" s="31" t="s">
        <v>28</v>
      </c>
      <c r="F28" s="6">
        <v>5500</v>
      </c>
      <c r="G28" s="6">
        <v>5500</v>
      </c>
      <c r="H28" s="43">
        <f>+F28+G28</f>
        <v>11000</v>
      </c>
    </row>
    <row r="29" spans="2:8" x14ac:dyDescent="0.25">
      <c r="B29" s="202">
        <v>34</v>
      </c>
      <c r="C29" s="203"/>
      <c r="D29" s="204"/>
      <c r="E29" s="201" t="s">
        <v>50</v>
      </c>
      <c r="F29" s="5">
        <v>500</v>
      </c>
      <c r="G29" s="5">
        <v>500</v>
      </c>
      <c r="H29" s="43">
        <f>+F29+G29</f>
        <v>1000</v>
      </c>
    </row>
    <row r="30" spans="2:8" ht="15" customHeight="1" x14ac:dyDescent="0.25">
      <c r="B30" s="295" t="s">
        <v>113</v>
      </c>
      <c r="C30" s="296"/>
      <c r="D30" s="297"/>
      <c r="E30" s="143" t="s">
        <v>114</v>
      </c>
      <c r="F30" s="106">
        <f t="shared" ref="F30:H30" si="9">+F31</f>
        <v>0</v>
      </c>
      <c r="G30" s="106">
        <f t="shared" si="9"/>
        <v>0</v>
      </c>
      <c r="H30" s="107">
        <f t="shared" si="9"/>
        <v>0</v>
      </c>
    </row>
    <row r="31" spans="2:8" x14ac:dyDescent="0.25">
      <c r="B31" s="298">
        <v>3</v>
      </c>
      <c r="C31" s="299"/>
      <c r="D31" s="300"/>
      <c r="E31" s="144" t="s">
        <v>15</v>
      </c>
      <c r="F31" s="5">
        <f>F32</f>
        <v>0</v>
      </c>
      <c r="G31" s="5">
        <f t="shared" ref="G31" si="10">G32</f>
        <v>0</v>
      </c>
      <c r="H31" s="5">
        <f>H32</f>
        <v>0</v>
      </c>
    </row>
    <row r="32" spans="2:8" x14ac:dyDescent="0.25">
      <c r="B32" s="292">
        <v>32</v>
      </c>
      <c r="C32" s="293"/>
      <c r="D32" s="294"/>
      <c r="E32" s="144" t="s">
        <v>28</v>
      </c>
      <c r="F32" s="5">
        <v>0</v>
      </c>
      <c r="G32" s="5">
        <v>0</v>
      </c>
      <c r="H32" s="5">
        <f>F32+G32</f>
        <v>0</v>
      </c>
    </row>
    <row r="33" spans="2:8" x14ac:dyDescent="0.25">
      <c r="B33" s="295" t="s">
        <v>61</v>
      </c>
      <c r="C33" s="296"/>
      <c r="D33" s="297"/>
      <c r="E33" s="103" t="s">
        <v>62</v>
      </c>
      <c r="F33" s="106">
        <f t="shared" ref="F33:H33" si="11">+F34</f>
        <v>2188500</v>
      </c>
      <c r="G33" s="106">
        <f t="shared" si="11"/>
        <v>1000</v>
      </c>
      <c r="H33" s="107">
        <f t="shared" si="11"/>
        <v>2189500</v>
      </c>
    </row>
    <row r="34" spans="2:8" x14ac:dyDescent="0.25">
      <c r="B34" s="298">
        <v>3</v>
      </c>
      <c r="C34" s="299"/>
      <c r="D34" s="300"/>
      <c r="E34" s="31" t="s">
        <v>15</v>
      </c>
      <c r="F34" s="5">
        <f t="shared" ref="F34:H34" si="12">SUM(F35:F37)</f>
        <v>2188500</v>
      </c>
      <c r="G34" s="5">
        <f t="shared" si="12"/>
        <v>1000</v>
      </c>
      <c r="H34" s="42">
        <f t="shared" si="12"/>
        <v>2189500</v>
      </c>
    </row>
    <row r="35" spans="2:8" x14ac:dyDescent="0.25">
      <c r="B35" s="292">
        <v>31</v>
      </c>
      <c r="C35" s="293"/>
      <c r="D35" s="294"/>
      <c r="E35" s="31" t="s">
        <v>16</v>
      </c>
      <c r="F35" s="6">
        <v>2138000</v>
      </c>
      <c r="G35" s="6">
        <v>0</v>
      </c>
      <c r="H35" s="43">
        <f t="shared" ref="H35:H38" si="13">+F35+G35</f>
        <v>2138000</v>
      </c>
    </row>
    <row r="36" spans="2:8" x14ac:dyDescent="0.25">
      <c r="B36" s="292">
        <v>32</v>
      </c>
      <c r="C36" s="293"/>
      <c r="D36" s="294"/>
      <c r="E36" s="31" t="s">
        <v>28</v>
      </c>
      <c r="F36" s="6">
        <v>50500</v>
      </c>
      <c r="G36" s="6">
        <v>1000</v>
      </c>
      <c r="H36" s="43">
        <f t="shared" si="13"/>
        <v>51500</v>
      </c>
    </row>
    <row r="37" spans="2:8" x14ac:dyDescent="0.25">
      <c r="B37" s="292">
        <v>34</v>
      </c>
      <c r="C37" s="293"/>
      <c r="D37" s="294"/>
      <c r="E37" s="31" t="s">
        <v>50</v>
      </c>
      <c r="F37" s="6">
        <v>0</v>
      </c>
      <c r="G37" s="6">
        <v>0</v>
      </c>
      <c r="H37" s="43">
        <f t="shared" si="13"/>
        <v>0</v>
      </c>
    </row>
    <row r="38" spans="2:8" ht="25.5" x14ac:dyDescent="0.25">
      <c r="B38" s="113">
        <v>38</v>
      </c>
      <c r="C38" s="114"/>
      <c r="D38" s="115"/>
      <c r="E38" s="111" t="s">
        <v>117</v>
      </c>
      <c r="F38" s="5">
        <v>0</v>
      </c>
      <c r="G38" s="5">
        <v>0</v>
      </c>
      <c r="H38" s="43">
        <f t="shared" si="13"/>
        <v>0</v>
      </c>
    </row>
    <row r="39" spans="2:8" x14ac:dyDescent="0.25">
      <c r="B39" s="295" t="s">
        <v>66</v>
      </c>
      <c r="C39" s="296"/>
      <c r="D39" s="297"/>
      <c r="E39" s="112" t="s">
        <v>67</v>
      </c>
      <c r="F39" s="104">
        <f>F40</f>
        <v>3000</v>
      </c>
      <c r="G39" s="104">
        <f t="shared" ref="G39:H39" si="14">+G40</f>
        <v>0</v>
      </c>
      <c r="H39" s="105">
        <f t="shared" si="14"/>
        <v>3000</v>
      </c>
    </row>
    <row r="40" spans="2:8" x14ac:dyDescent="0.25">
      <c r="B40" s="298">
        <v>3</v>
      </c>
      <c r="C40" s="299"/>
      <c r="D40" s="300"/>
      <c r="E40" s="111" t="s">
        <v>15</v>
      </c>
      <c r="F40" s="5">
        <f>F41</f>
        <v>3000</v>
      </c>
      <c r="G40" s="5">
        <f>G41</f>
        <v>0</v>
      </c>
      <c r="H40" s="68">
        <f>H41</f>
        <v>3000</v>
      </c>
    </row>
    <row r="41" spans="2:8" x14ac:dyDescent="0.25">
      <c r="B41" s="292">
        <v>32</v>
      </c>
      <c r="C41" s="293"/>
      <c r="D41" s="294"/>
      <c r="E41" s="111" t="s">
        <v>28</v>
      </c>
      <c r="F41" s="5">
        <v>3000</v>
      </c>
      <c r="G41" s="5">
        <v>0</v>
      </c>
      <c r="H41" s="68">
        <f>F41+G41</f>
        <v>3000</v>
      </c>
    </row>
    <row r="42" spans="2:8" ht="38.25" x14ac:dyDescent="0.25">
      <c r="B42" s="307" t="s">
        <v>115</v>
      </c>
      <c r="C42" s="308"/>
      <c r="D42" s="309"/>
      <c r="E42" s="143" t="s">
        <v>116</v>
      </c>
      <c r="F42" s="104">
        <f>F43</f>
        <v>0</v>
      </c>
      <c r="G42" s="104">
        <f t="shared" ref="G42:H43" si="15">G43</f>
        <v>0</v>
      </c>
      <c r="H42" s="104">
        <f t="shared" si="15"/>
        <v>0</v>
      </c>
    </row>
    <row r="43" spans="2:8" x14ac:dyDescent="0.25">
      <c r="B43" s="298">
        <v>3</v>
      </c>
      <c r="C43" s="299"/>
      <c r="D43" s="300"/>
      <c r="E43" s="144" t="s">
        <v>15</v>
      </c>
      <c r="F43" s="5">
        <f>F44</f>
        <v>0</v>
      </c>
      <c r="G43" s="5">
        <f t="shared" si="15"/>
        <v>0</v>
      </c>
      <c r="H43" s="5">
        <f t="shared" si="15"/>
        <v>0</v>
      </c>
    </row>
    <row r="44" spans="2:8" ht="25.5" x14ac:dyDescent="0.25">
      <c r="B44" s="140">
        <v>38</v>
      </c>
      <c r="C44" s="141"/>
      <c r="D44" s="142"/>
      <c r="E44" s="144" t="s">
        <v>117</v>
      </c>
      <c r="F44" s="5">
        <v>0</v>
      </c>
      <c r="G44" s="5">
        <v>0</v>
      </c>
      <c r="H44" s="43">
        <f t="shared" ref="H44" si="16">+F44+G44</f>
        <v>0</v>
      </c>
    </row>
    <row r="45" spans="2:8" ht="14.45" customHeight="1" x14ac:dyDescent="0.25">
      <c r="B45" s="304" t="s">
        <v>126</v>
      </c>
      <c r="C45" s="305"/>
      <c r="D45" s="306"/>
      <c r="E45" s="209" t="s">
        <v>127</v>
      </c>
      <c r="F45" s="28">
        <f>F46+F50</f>
        <v>183000</v>
      </c>
      <c r="G45" s="28">
        <f>G46</f>
        <v>8000</v>
      </c>
      <c r="H45" s="215">
        <f>H46+H50</f>
        <v>191000</v>
      </c>
    </row>
    <row r="46" spans="2:8" ht="14.45" customHeight="1" x14ac:dyDescent="0.25">
      <c r="B46" s="295" t="s">
        <v>54</v>
      </c>
      <c r="C46" s="296"/>
      <c r="D46" s="297"/>
      <c r="E46" s="205" t="s">
        <v>55</v>
      </c>
      <c r="F46" s="104">
        <f>F47</f>
        <v>148000</v>
      </c>
      <c r="G46" s="104">
        <f>G47</f>
        <v>8000</v>
      </c>
      <c r="H46" s="105">
        <f>H47</f>
        <v>156000</v>
      </c>
    </row>
    <row r="47" spans="2:8" ht="14.45" customHeight="1" x14ac:dyDescent="0.25">
      <c r="B47" s="298">
        <v>3</v>
      </c>
      <c r="C47" s="299"/>
      <c r="D47" s="300"/>
      <c r="E47" s="201" t="s">
        <v>15</v>
      </c>
      <c r="F47" s="5">
        <f>F48+F49</f>
        <v>148000</v>
      </c>
      <c r="G47" s="5">
        <f>G48+G49</f>
        <v>8000</v>
      </c>
      <c r="H47" s="68">
        <f>H48+H49</f>
        <v>156000</v>
      </c>
    </row>
    <row r="48" spans="2:8" ht="14.45" customHeight="1" x14ac:dyDescent="0.25">
      <c r="B48" s="199">
        <v>31</v>
      </c>
      <c r="C48" s="200"/>
      <c r="D48" s="201"/>
      <c r="E48" s="201" t="s">
        <v>16</v>
      </c>
      <c r="F48" s="5">
        <v>147000</v>
      </c>
      <c r="G48" s="5">
        <v>8000</v>
      </c>
      <c r="H48" s="68">
        <f>F48+G48</f>
        <v>155000</v>
      </c>
    </row>
    <row r="49" spans="2:8" ht="14.45" customHeight="1" x14ac:dyDescent="0.25">
      <c r="B49" s="199">
        <v>32</v>
      </c>
      <c r="C49" s="200"/>
      <c r="D49" s="201"/>
      <c r="E49" s="201" t="s">
        <v>28</v>
      </c>
      <c r="F49" s="5">
        <v>1000</v>
      </c>
      <c r="G49" s="5"/>
      <c r="H49" s="68">
        <v>1000</v>
      </c>
    </row>
    <row r="50" spans="2:8" ht="20.45" customHeight="1" x14ac:dyDescent="0.25">
      <c r="B50" s="295" t="s">
        <v>59</v>
      </c>
      <c r="C50" s="296"/>
      <c r="D50" s="297"/>
      <c r="E50" s="205" t="s">
        <v>60</v>
      </c>
      <c r="F50" s="106">
        <f>F51</f>
        <v>35000</v>
      </c>
      <c r="G50" s="106">
        <v>0</v>
      </c>
      <c r="H50" s="107">
        <f>F50+G50</f>
        <v>35000</v>
      </c>
    </row>
    <row r="51" spans="2:8" ht="20.45" customHeight="1" x14ac:dyDescent="0.25">
      <c r="B51" s="298">
        <v>3</v>
      </c>
      <c r="C51" s="299"/>
      <c r="D51" s="300"/>
      <c r="E51" s="201" t="s">
        <v>15</v>
      </c>
      <c r="F51" s="5">
        <f>F52</f>
        <v>35000</v>
      </c>
      <c r="G51" s="5">
        <f>G67</f>
        <v>0</v>
      </c>
      <c r="H51" s="68">
        <f>H52</f>
        <v>35000</v>
      </c>
    </row>
    <row r="52" spans="2:8" ht="20.45" customHeight="1" x14ac:dyDescent="0.25">
      <c r="B52" s="199">
        <v>31</v>
      </c>
      <c r="C52" s="200"/>
      <c r="D52" s="201"/>
      <c r="E52" s="201" t="s">
        <v>16</v>
      </c>
      <c r="F52" s="5">
        <v>35000</v>
      </c>
      <c r="G52" s="5">
        <v>0</v>
      </c>
      <c r="H52" s="68">
        <v>35000</v>
      </c>
    </row>
    <row r="53" spans="2:8" ht="26.45" customHeight="1" x14ac:dyDescent="0.25">
      <c r="B53" s="304" t="s">
        <v>128</v>
      </c>
      <c r="C53" s="305"/>
      <c r="D53" s="306"/>
      <c r="E53" s="198" t="s">
        <v>131</v>
      </c>
      <c r="F53" s="66">
        <f>+F54+F57</f>
        <v>108300</v>
      </c>
      <c r="G53" s="66">
        <f t="shared" ref="G53" si="17">+G54</f>
        <v>11300</v>
      </c>
      <c r="H53" s="67">
        <f>+H54+H57</f>
        <v>119600</v>
      </c>
    </row>
    <row r="54" spans="2:8" ht="26.45" customHeight="1" x14ac:dyDescent="0.25">
      <c r="B54" s="295" t="s">
        <v>54</v>
      </c>
      <c r="C54" s="296"/>
      <c r="D54" s="297"/>
      <c r="E54" s="205" t="s">
        <v>55</v>
      </c>
      <c r="F54" s="104">
        <f>F55</f>
        <v>56300</v>
      </c>
      <c r="G54" s="104">
        <f>G55</f>
        <v>11300</v>
      </c>
      <c r="H54" s="105">
        <f>H55</f>
        <v>67600</v>
      </c>
    </row>
    <row r="55" spans="2:8" ht="26.45" customHeight="1" x14ac:dyDescent="0.25">
      <c r="B55" s="298">
        <v>3</v>
      </c>
      <c r="C55" s="299"/>
      <c r="D55" s="300"/>
      <c r="E55" s="201" t="s">
        <v>15</v>
      </c>
      <c r="F55" s="5">
        <f>F56</f>
        <v>56300</v>
      </c>
      <c r="G55" s="5">
        <f>+G56+G63</f>
        <v>11300</v>
      </c>
      <c r="H55" s="42">
        <f>H56</f>
        <v>67600</v>
      </c>
    </row>
    <row r="56" spans="2:8" ht="26.45" customHeight="1" x14ac:dyDescent="0.25">
      <c r="B56" s="292">
        <v>37</v>
      </c>
      <c r="C56" s="293"/>
      <c r="D56" s="294"/>
      <c r="E56" s="201" t="s">
        <v>51</v>
      </c>
      <c r="F56" s="60">
        <v>56300</v>
      </c>
      <c r="G56" s="60">
        <v>11300</v>
      </c>
      <c r="H56" s="61">
        <f>F56+G56</f>
        <v>67600</v>
      </c>
    </row>
    <row r="57" spans="2:8" ht="26.45" customHeight="1" x14ac:dyDescent="0.25">
      <c r="B57" s="295" t="s">
        <v>61</v>
      </c>
      <c r="C57" s="296"/>
      <c r="D57" s="297"/>
      <c r="E57" s="205" t="s">
        <v>62</v>
      </c>
      <c r="F57" s="104">
        <f>F58+F60</f>
        <v>52000</v>
      </c>
      <c r="G57" s="104">
        <f t="shared" ref="G57" si="18">+G58</f>
        <v>0</v>
      </c>
      <c r="H57" s="105">
        <f>+H58+H60</f>
        <v>52000</v>
      </c>
    </row>
    <row r="58" spans="2:8" ht="26.45" customHeight="1" x14ac:dyDescent="0.25">
      <c r="B58" s="298">
        <v>3</v>
      </c>
      <c r="C58" s="299"/>
      <c r="D58" s="300"/>
      <c r="E58" s="201" t="s">
        <v>15</v>
      </c>
      <c r="F58" s="5">
        <f>F59</f>
        <v>35000</v>
      </c>
      <c r="G58" s="5">
        <f>+G59+G66</f>
        <v>0</v>
      </c>
      <c r="H58" s="42">
        <f>H59</f>
        <v>35000</v>
      </c>
    </row>
    <row r="59" spans="2:8" ht="26.45" customHeight="1" x14ac:dyDescent="0.25">
      <c r="B59" s="292">
        <v>37</v>
      </c>
      <c r="C59" s="293"/>
      <c r="D59" s="294"/>
      <c r="E59" s="201" t="s">
        <v>51</v>
      </c>
      <c r="F59" s="60">
        <v>35000</v>
      </c>
      <c r="G59" s="60">
        <v>0</v>
      </c>
      <c r="H59" s="61">
        <f t="shared" ref="H59" si="19">+F59+G59</f>
        <v>35000</v>
      </c>
    </row>
    <row r="60" spans="2:8" ht="26.45" customHeight="1" x14ac:dyDescent="0.25">
      <c r="B60" s="211">
        <v>4</v>
      </c>
      <c r="C60" s="203"/>
      <c r="D60" s="204"/>
      <c r="E60" s="201" t="s">
        <v>17</v>
      </c>
      <c r="F60" s="58">
        <f>F61</f>
        <v>17000</v>
      </c>
      <c r="G60" s="58"/>
      <c r="H60" s="210">
        <f>H61</f>
        <v>17000</v>
      </c>
    </row>
    <row r="61" spans="2:8" ht="26.45" customHeight="1" x14ac:dyDescent="0.25">
      <c r="B61" s="211">
        <v>42</v>
      </c>
      <c r="C61" s="203"/>
      <c r="D61" s="204"/>
      <c r="E61" s="201" t="s">
        <v>42</v>
      </c>
      <c r="F61" s="58">
        <v>17000</v>
      </c>
      <c r="G61" s="58"/>
      <c r="H61" s="210">
        <v>17000</v>
      </c>
    </row>
    <row r="62" spans="2:8" ht="26.45" customHeight="1" x14ac:dyDescent="0.25">
      <c r="B62" s="304" t="s">
        <v>129</v>
      </c>
      <c r="C62" s="305"/>
      <c r="D62" s="306"/>
      <c r="E62" s="198" t="s">
        <v>130</v>
      </c>
      <c r="F62" s="66">
        <f>F63+F74+F77+F80</f>
        <v>195100</v>
      </c>
      <c r="G62" s="66">
        <f>G63+G74+G77</f>
        <v>2000</v>
      </c>
      <c r="H62" s="67">
        <f>F62+G62</f>
        <v>197100</v>
      </c>
    </row>
    <row r="63" spans="2:8" ht="15" customHeight="1" x14ac:dyDescent="0.25">
      <c r="B63" s="295" t="s">
        <v>54</v>
      </c>
      <c r="C63" s="296"/>
      <c r="D63" s="297"/>
      <c r="E63" s="103" t="s">
        <v>55</v>
      </c>
      <c r="F63" s="104">
        <f>+F64+F66</f>
        <v>32500</v>
      </c>
      <c r="G63" s="104">
        <f t="shared" ref="G63:H63" si="20">+G64</f>
        <v>0</v>
      </c>
      <c r="H63" s="105">
        <f t="shared" si="20"/>
        <v>32500</v>
      </c>
    </row>
    <row r="64" spans="2:8" x14ac:dyDescent="0.25">
      <c r="B64" s="298">
        <v>3</v>
      </c>
      <c r="C64" s="299"/>
      <c r="D64" s="300"/>
      <c r="E64" s="31" t="s">
        <v>15</v>
      </c>
      <c r="F64" s="5">
        <f>F65</f>
        <v>32000</v>
      </c>
      <c r="G64" s="5">
        <f>+G65+G66</f>
        <v>0</v>
      </c>
      <c r="H64" s="42">
        <f>+H65+H66</f>
        <v>32500</v>
      </c>
    </row>
    <row r="65" spans="2:8" x14ac:dyDescent="0.25">
      <c r="B65" s="292">
        <v>32</v>
      </c>
      <c r="C65" s="293"/>
      <c r="D65" s="294"/>
      <c r="E65" s="31" t="s">
        <v>28</v>
      </c>
      <c r="F65" s="6">
        <v>32000</v>
      </c>
      <c r="G65" s="6">
        <v>0</v>
      </c>
      <c r="H65" s="43">
        <f t="shared" ref="H65:H66" si="21">+F65+G65</f>
        <v>32000</v>
      </c>
    </row>
    <row r="66" spans="2:8" x14ac:dyDescent="0.25">
      <c r="B66" s="292">
        <v>4</v>
      </c>
      <c r="C66" s="293"/>
      <c r="D66" s="294"/>
      <c r="E66" s="31" t="s">
        <v>17</v>
      </c>
      <c r="F66" s="60">
        <f>F73</f>
        <v>500</v>
      </c>
      <c r="G66" s="60">
        <v>0</v>
      </c>
      <c r="H66" s="61">
        <f t="shared" si="21"/>
        <v>500</v>
      </c>
    </row>
    <row r="67" spans="2:8" ht="15" hidden="1" customHeight="1" x14ac:dyDescent="0.25">
      <c r="B67" s="310" t="s">
        <v>58</v>
      </c>
      <c r="C67" s="311"/>
      <c r="D67" s="312"/>
      <c r="E67" s="31" t="s">
        <v>32</v>
      </c>
      <c r="F67" s="5">
        <f t="shared" ref="F67:H68" si="22">+F68</f>
        <v>0</v>
      </c>
      <c r="G67" s="5">
        <f t="shared" si="22"/>
        <v>0</v>
      </c>
      <c r="H67" s="42">
        <f t="shared" si="22"/>
        <v>0</v>
      </c>
    </row>
    <row r="68" spans="2:8" hidden="1" x14ac:dyDescent="0.25">
      <c r="B68" s="298">
        <v>3</v>
      </c>
      <c r="C68" s="299"/>
      <c r="D68" s="300"/>
      <c r="E68" s="31" t="s">
        <v>15</v>
      </c>
      <c r="F68" s="5">
        <f t="shared" si="22"/>
        <v>0</v>
      </c>
      <c r="G68" s="5">
        <f t="shared" si="22"/>
        <v>0</v>
      </c>
      <c r="H68" s="42">
        <f t="shared" si="22"/>
        <v>0</v>
      </c>
    </row>
    <row r="69" spans="2:8" hidden="1" x14ac:dyDescent="0.25">
      <c r="B69" s="292">
        <v>32</v>
      </c>
      <c r="C69" s="293"/>
      <c r="D69" s="294"/>
      <c r="E69" s="31" t="s">
        <v>28</v>
      </c>
      <c r="F69" s="6">
        <v>0</v>
      </c>
      <c r="G69" s="6">
        <v>0</v>
      </c>
      <c r="H69" s="43">
        <v>0</v>
      </c>
    </row>
    <row r="70" spans="2:8" hidden="1" x14ac:dyDescent="0.25">
      <c r="B70" s="310" t="s">
        <v>61</v>
      </c>
      <c r="C70" s="311"/>
      <c r="D70" s="312"/>
      <c r="E70" s="31" t="s">
        <v>62</v>
      </c>
      <c r="F70" s="5">
        <f t="shared" ref="F70:H71" si="23">+F71</f>
        <v>0</v>
      </c>
      <c r="G70" s="5">
        <f t="shared" si="23"/>
        <v>0</v>
      </c>
      <c r="H70" s="42">
        <f t="shared" si="23"/>
        <v>0</v>
      </c>
    </row>
    <row r="71" spans="2:8" hidden="1" x14ac:dyDescent="0.25">
      <c r="B71" s="298">
        <v>3</v>
      </c>
      <c r="C71" s="299"/>
      <c r="D71" s="300"/>
      <c r="E71" s="31" t="s">
        <v>15</v>
      </c>
      <c r="F71" s="5">
        <f t="shared" si="23"/>
        <v>0</v>
      </c>
      <c r="G71" s="5">
        <f t="shared" si="23"/>
        <v>0</v>
      </c>
      <c r="H71" s="42">
        <f t="shared" si="23"/>
        <v>0</v>
      </c>
    </row>
    <row r="72" spans="2:8" hidden="1" x14ac:dyDescent="0.25">
      <c r="B72" s="292">
        <v>32</v>
      </c>
      <c r="C72" s="293"/>
      <c r="D72" s="294"/>
      <c r="E72" s="31" t="s">
        <v>28</v>
      </c>
      <c r="F72" s="6">
        <v>0</v>
      </c>
      <c r="G72" s="6">
        <v>0</v>
      </c>
      <c r="H72" s="43">
        <v>0</v>
      </c>
    </row>
    <row r="73" spans="2:8" x14ac:dyDescent="0.25">
      <c r="B73" s="202">
        <v>42</v>
      </c>
      <c r="C73" s="203"/>
      <c r="D73" s="204"/>
      <c r="E73" s="201" t="s">
        <v>17</v>
      </c>
      <c r="F73" s="5">
        <v>500</v>
      </c>
      <c r="G73" s="5"/>
      <c r="H73" s="68"/>
    </row>
    <row r="74" spans="2:8" ht="14.45" customHeight="1" x14ac:dyDescent="0.25">
      <c r="B74" s="295" t="s">
        <v>58</v>
      </c>
      <c r="C74" s="296"/>
      <c r="D74" s="297"/>
      <c r="E74" s="205" t="s">
        <v>80</v>
      </c>
      <c r="F74" s="104">
        <f>F75</f>
        <v>2000</v>
      </c>
      <c r="G74" s="104">
        <f t="shared" ref="G74" si="24">+G80</f>
        <v>0</v>
      </c>
      <c r="H74" s="105">
        <f>H75</f>
        <v>2000</v>
      </c>
    </row>
    <row r="75" spans="2:8" ht="14.45" customHeight="1" x14ac:dyDescent="0.25">
      <c r="B75" s="298">
        <v>3</v>
      </c>
      <c r="C75" s="299"/>
      <c r="D75" s="300"/>
      <c r="E75" s="201" t="s">
        <v>15</v>
      </c>
      <c r="F75" s="5">
        <f>F76</f>
        <v>2000</v>
      </c>
      <c r="G75" s="5">
        <f>+G80+G81</f>
        <v>0</v>
      </c>
      <c r="H75" s="42">
        <f>F75+G75</f>
        <v>2000</v>
      </c>
    </row>
    <row r="76" spans="2:8" ht="14.45" customHeight="1" x14ac:dyDescent="0.25">
      <c r="B76" s="292">
        <v>32</v>
      </c>
      <c r="C76" s="293"/>
      <c r="D76" s="294"/>
      <c r="E76" s="201" t="s">
        <v>28</v>
      </c>
      <c r="F76" s="6">
        <v>2000</v>
      </c>
      <c r="G76" s="6">
        <v>0</v>
      </c>
      <c r="H76" s="43">
        <f t="shared" ref="H76" si="25">+F76+G76</f>
        <v>2000</v>
      </c>
    </row>
    <row r="77" spans="2:8" ht="28.15" customHeight="1" x14ac:dyDescent="0.25">
      <c r="B77" s="295" t="s">
        <v>59</v>
      </c>
      <c r="C77" s="296"/>
      <c r="D77" s="297"/>
      <c r="E77" s="205" t="s">
        <v>60</v>
      </c>
      <c r="F77" s="106">
        <f>F78</f>
        <v>17000</v>
      </c>
      <c r="G77" s="106">
        <f>G78</f>
        <v>2000</v>
      </c>
      <c r="H77" s="107">
        <f>+H81</f>
        <v>143600</v>
      </c>
    </row>
    <row r="78" spans="2:8" ht="14.45" customHeight="1" x14ac:dyDescent="0.25">
      <c r="B78" s="298">
        <v>3</v>
      </c>
      <c r="C78" s="299"/>
      <c r="D78" s="300"/>
      <c r="E78" s="201" t="s">
        <v>15</v>
      </c>
      <c r="F78" s="5">
        <f>F79</f>
        <v>17000</v>
      </c>
      <c r="G78" s="5">
        <f>G79</f>
        <v>2000</v>
      </c>
      <c r="H78" s="68">
        <f>F78+G78</f>
        <v>19000</v>
      </c>
    </row>
    <row r="79" spans="2:8" ht="14.45" customHeight="1" x14ac:dyDescent="0.25">
      <c r="B79" s="212">
        <v>32</v>
      </c>
      <c r="C79" s="200"/>
      <c r="D79" s="201"/>
      <c r="E79" s="201" t="s">
        <v>16</v>
      </c>
      <c r="F79" s="5">
        <v>17000</v>
      </c>
      <c r="G79" s="5">
        <v>2000</v>
      </c>
      <c r="H79" s="68"/>
    </row>
    <row r="80" spans="2:8" ht="15" customHeight="1" x14ac:dyDescent="0.25">
      <c r="B80" s="295" t="s">
        <v>61</v>
      </c>
      <c r="C80" s="296"/>
      <c r="D80" s="297"/>
      <c r="E80" s="138" t="s">
        <v>62</v>
      </c>
      <c r="F80" s="104">
        <f t="shared" ref="F80:H81" si="26">+F81</f>
        <v>143600</v>
      </c>
      <c r="G80" s="104">
        <f t="shared" si="26"/>
        <v>0</v>
      </c>
      <c r="H80" s="105">
        <f t="shared" si="26"/>
        <v>143600</v>
      </c>
    </row>
    <row r="81" spans="2:8" x14ac:dyDescent="0.25">
      <c r="B81" s="298">
        <v>3</v>
      </c>
      <c r="C81" s="299"/>
      <c r="D81" s="300"/>
      <c r="E81" s="139" t="s">
        <v>15</v>
      </c>
      <c r="F81" s="5">
        <f t="shared" si="26"/>
        <v>143600</v>
      </c>
      <c r="G81" s="5">
        <f t="shared" si="26"/>
        <v>0</v>
      </c>
      <c r="H81" s="42">
        <f t="shared" si="26"/>
        <v>143600</v>
      </c>
    </row>
    <row r="82" spans="2:8" x14ac:dyDescent="0.25">
      <c r="B82" s="292">
        <v>32</v>
      </c>
      <c r="C82" s="293"/>
      <c r="D82" s="294"/>
      <c r="E82" s="139" t="s">
        <v>28</v>
      </c>
      <c r="F82" s="5">
        <v>143600</v>
      </c>
      <c r="G82" s="5">
        <v>0</v>
      </c>
      <c r="H82" s="68">
        <f>+F82+G82</f>
        <v>143600</v>
      </c>
    </row>
    <row r="83" spans="2:8" ht="25.15" customHeight="1" x14ac:dyDescent="0.25">
      <c r="B83" s="304" t="s">
        <v>132</v>
      </c>
      <c r="C83" s="305"/>
      <c r="D83" s="306"/>
      <c r="E83" s="198" t="s">
        <v>63</v>
      </c>
      <c r="F83" s="66">
        <f>F84+F88+F93</f>
        <v>26380</v>
      </c>
      <c r="G83" s="66">
        <f>G84+G88+G93</f>
        <v>1800</v>
      </c>
      <c r="H83" s="67">
        <f>F83+G83</f>
        <v>28180</v>
      </c>
    </row>
    <row r="84" spans="2:8" ht="14.45" customHeight="1" x14ac:dyDescent="0.25">
      <c r="B84" s="295" t="s">
        <v>54</v>
      </c>
      <c r="C84" s="296"/>
      <c r="D84" s="297"/>
      <c r="E84" s="205" t="s">
        <v>55</v>
      </c>
      <c r="F84" s="104">
        <f t="shared" ref="F84:H84" si="27">+F85</f>
        <v>11980</v>
      </c>
      <c r="G84" s="104">
        <f t="shared" si="27"/>
        <v>800</v>
      </c>
      <c r="H84" s="105">
        <f t="shared" si="27"/>
        <v>12780</v>
      </c>
    </row>
    <row r="85" spans="2:8" ht="14.45" customHeight="1" x14ac:dyDescent="0.25">
      <c r="B85" s="298">
        <v>3</v>
      </c>
      <c r="C85" s="299"/>
      <c r="D85" s="300"/>
      <c r="E85" s="201" t="s">
        <v>15</v>
      </c>
      <c r="F85" s="5">
        <f>F86+F87</f>
        <v>11980</v>
      </c>
      <c r="G85" s="5">
        <f>+G86+G87</f>
        <v>800</v>
      </c>
      <c r="H85" s="42">
        <f>+H86+H87</f>
        <v>12780</v>
      </c>
    </row>
    <row r="86" spans="2:8" ht="14.45" customHeight="1" x14ac:dyDescent="0.25">
      <c r="B86" s="292">
        <v>32</v>
      </c>
      <c r="C86" s="293"/>
      <c r="D86" s="294"/>
      <c r="E86" s="201" t="s">
        <v>28</v>
      </c>
      <c r="F86" s="6">
        <v>11280</v>
      </c>
      <c r="G86" s="6">
        <v>800</v>
      </c>
      <c r="H86" s="43">
        <f t="shared" ref="H86:H87" si="28">+F86+G86</f>
        <v>12080</v>
      </c>
    </row>
    <row r="87" spans="2:8" ht="14.45" customHeight="1" x14ac:dyDescent="0.25">
      <c r="B87" s="292">
        <v>37</v>
      </c>
      <c r="C87" s="293"/>
      <c r="D87" s="294"/>
      <c r="E87" s="201" t="s">
        <v>17</v>
      </c>
      <c r="F87" s="60">
        <v>700</v>
      </c>
      <c r="G87" s="60">
        <v>0</v>
      </c>
      <c r="H87" s="61">
        <f t="shared" si="28"/>
        <v>700</v>
      </c>
    </row>
    <row r="88" spans="2:8" ht="14.45" customHeight="1" x14ac:dyDescent="0.25">
      <c r="B88" s="295" t="s">
        <v>58</v>
      </c>
      <c r="C88" s="296"/>
      <c r="D88" s="297"/>
      <c r="E88" s="205" t="s">
        <v>80</v>
      </c>
      <c r="F88" s="104">
        <f>F89</f>
        <v>7400</v>
      </c>
      <c r="G88" s="104">
        <v>0</v>
      </c>
      <c r="H88" s="105">
        <v>0</v>
      </c>
    </row>
    <row r="89" spans="2:8" ht="14.45" customHeight="1" x14ac:dyDescent="0.25">
      <c r="B89" s="298">
        <v>3</v>
      </c>
      <c r="C89" s="299"/>
      <c r="D89" s="300"/>
      <c r="E89" s="201" t="s">
        <v>15</v>
      </c>
      <c r="F89" s="5">
        <f>F90+F91+F92</f>
        <v>7400</v>
      </c>
      <c r="G89" s="5">
        <f>+G92</f>
        <v>0</v>
      </c>
      <c r="H89" s="42">
        <f>+H92</f>
        <v>0</v>
      </c>
    </row>
    <row r="90" spans="2:8" ht="14.45" customHeight="1" x14ac:dyDescent="0.25">
      <c r="B90" s="212">
        <v>31</v>
      </c>
      <c r="C90" s="213"/>
      <c r="D90" s="214"/>
      <c r="E90" s="201" t="s">
        <v>16</v>
      </c>
      <c r="F90" s="5">
        <v>200</v>
      </c>
      <c r="G90" s="5"/>
      <c r="H90" s="42"/>
    </row>
    <row r="91" spans="2:8" ht="14.45" customHeight="1" x14ac:dyDescent="0.25">
      <c r="B91" s="212">
        <v>32</v>
      </c>
      <c r="C91" s="213"/>
      <c r="D91" s="214"/>
      <c r="E91" s="201" t="s">
        <v>28</v>
      </c>
      <c r="F91" s="5">
        <v>7000</v>
      </c>
      <c r="G91" s="5"/>
      <c r="H91" s="42"/>
    </row>
    <row r="92" spans="2:8" ht="24.6" customHeight="1" x14ac:dyDescent="0.25">
      <c r="B92" s="292">
        <v>37</v>
      </c>
      <c r="C92" s="293"/>
      <c r="D92" s="294"/>
      <c r="E92" s="201" t="s">
        <v>51</v>
      </c>
      <c r="F92" s="6">
        <v>200</v>
      </c>
      <c r="G92" s="6">
        <v>0</v>
      </c>
      <c r="H92" s="43">
        <v>0</v>
      </c>
    </row>
    <row r="93" spans="2:8" ht="14.45" customHeight="1" x14ac:dyDescent="0.25">
      <c r="B93" s="295" t="s">
        <v>59</v>
      </c>
      <c r="C93" s="296"/>
      <c r="D93" s="297"/>
      <c r="E93" s="205" t="s">
        <v>60</v>
      </c>
      <c r="F93" s="106">
        <f>F94</f>
        <v>7000</v>
      </c>
      <c r="G93" s="106">
        <f>G94</f>
        <v>1000</v>
      </c>
      <c r="H93" s="107">
        <f>H94</f>
        <v>8000</v>
      </c>
    </row>
    <row r="94" spans="2:8" ht="14.45" customHeight="1" x14ac:dyDescent="0.25">
      <c r="B94" s="298">
        <v>3</v>
      </c>
      <c r="C94" s="299"/>
      <c r="D94" s="300"/>
      <c r="E94" s="201" t="s">
        <v>15</v>
      </c>
      <c r="F94" s="5">
        <f>F95</f>
        <v>7000</v>
      </c>
      <c r="G94" s="5">
        <f>G95</f>
        <v>1000</v>
      </c>
      <c r="H94" s="68">
        <f>F94+G94</f>
        <v>8000</v>
      </c>
    </row>
    <row r="95" spans="2:8" ht="14.45" customHeight="1" x14ac:dyDescent="0.25">
      <c r="B95" s="212">
        <v>32</v>
      </c>
      <c r="C95" s="200"/>
      <c r="D95" s="201"/>
      <c r="E95" s="201" t="s">
        <v>16</v>
      </c>
      <c r="F95" s="5">
        <v>7000</v>
      </c>
      <c r="G95" s="5">
        <v>1000</v>
      </c>
      <c r="H95" s="68">
        <f>F95+G95</f>
        <v>8000</v>
      </c>
    </row>
    <row r="96" spans="2:8" ht="14.45" customHeight="1" x14ac:dyDescent="0.25">
      <c r="B96" s="304" t="s">
        <v>133</v>
      </c>
      <c r="C96" s="305"/>
      <c r="D96" s="306"/>
      <c r="E96" s="198" t="s">
        <v>134</v>
      </c>
      <c r="F96" s="66">
        <f t="shared" ref="F96:G96" si="29">+F97</f>
        <v>11700</v>
      </c>
      <c r="G96" s="66">
        <f t="shared" si="29"/>
        <v>2300</v>
      </c>
      <c r="H96" s="67">
        <f>H97</f>
        <v>14000</v>
      </c>
    </row>
    <row r="97" spans="2:8" ht="14.45" customHeight="1" x14ac:dyDescent="0.25">
      <c r="B97" s="295" t="s">
        <v>54</v>
      </c>
      <c r="C97" s="296"/>
      <c r="D97" s="297"/>
      <c r="E97" s="205" t="s">
        <v>55</v>
      </c>
      <c r="F97" s="104">
        <f>F98</f>
        <v>11700</v>
      </c>
      <c r="G97" s="104">
        <f>G98</f>
        <v>2300</v>
      </c>
      <c r="H97" s="105">
        <f>H98</f>
        <v>14000</v>
      </c>
    </row>
    <row r="98" spans="2:8" ht="14.45" customHeight="1" x14ac:dyDescent="0.25">
      <c r="B98" s="298">
        <v>3</v>
      </c>
      <c r="C98" s="299"/>
      <c r="D98" s="300"/>
      <c r="E98" s="201" t="s">
        <v>15</v>
      </c>
      <c r="F98" s="5">
        <f>F99</f>
        <v>11700</v>
      </c>
      <c r="G98" s="5">
        <f>G99</f>
        <v>2300</v>
      </c>
      <c r="H98" s="5">
        <f>H99</f>
        <v>14000</v>
      </c>
    </row>
    <row r="99" spans="2:8" ht="14.45" customHeight="1" x14ac:dyDescent="0.25">
      <c r="B99" s="292">
        <v>32</v>
      </c>
      <c r="C99" s="293"/>
      <c r="D99" s="294"/>
      <c r="E99" s="201" t="s">
        <v>28</v>
      </c>
      <c r="F99" s="6">
        <v>11700</v>
      </c>
      <c r="G99" s="6">
        <v>2300</v>
      </c>
      <c r="H99" s="43">
        <f t="shared" ref="H99" si="30">+F99+G99</f>
        <v>14000</v>
      </c>
    </row>
    <row r="100" spans="2:8" ht="28.15" customHeight="1" x14ac:dyDescent="0.25">
      <c r="B100" s="295" t="s">
        <v>59</v>
      </c>
      <c r="C100" s="296"/>
      <c r="D100" s="297"/>
      <c r="E100" s="205" t="s">
        <v>60</v>
      </c>
      <c r="F100" s="106">
        <f>F101</f>
        <v>0</v>
      </c>
      <c r="G100" s="106">
        <f>+G109</f>
        <v>59500</v>
      </c>
      <c r="H100" s="107">
        <f>+H109</f>
        <v>294220</v>
      </c>
    </row>
    <row r="101" spans="2:8" ht="14.45" customHeight="1" x14ac:dyDescent="0.25">
      <c r="B101" s="298">
        <v>3</v>
      </c>
      <c r="C101" s="299"/>
      <c r="D101" s="300"/>
      <c r="E101" s="201" t="s">
        <v>15</v>
      </c>
      <c r="F101" s="5">
        <f>F102</f>
        <v>0</v>
      </c>
      <c r="G101" s="5">
        <f>G125</f>
        <v>6000</v>
      </c>
      <c r="H101" s="68">
        <f>H125</f>
        <v>8000</v>
      </c>
    </row>
    <row r="102" spans="2:8" ht="14.45" customHeight="1" x14ac:dyDescent="0.25">
      <c r="B102" s="212">
        <v>32</v>
      </c>
      <c r="C102" s="200"/>
      <c r="D102" s="201"/>
      <c r="E102" s="201" t="s">
        <v>16</v>
      </c>
      <c r="F102" s="5">
        <v>0</v>
      </c>
      <c r="G102" s="5"/>
      <c r="H102" s="68"/>
    </row>
    <row r="103" spans="2:8" ht="14.45" customHeight="1" x14ac:dyDescent="0.25">
      <c r="B103" s="304" t="s">
        <v>135</v>
      </c>
      <c r="C103" s="305"/>
      <c r="D103" s="306"/>
      <c r="E103" s="198" t="s">
        <v>136</v>
      </c>
      <c r="F103" s="66">
        <f t="shared" ref="F103:H104" si="31">+F104</f>
        <v>17500</v>
      </c>
      <c r="G103" s="66">
        <f t="shared" si="31"/>
        <v>0</v>
      </c>
      <c r="H103" s="67">
        <f t="shared" si="31"/>
        <v>17500</v>
      </c>
    </row>
    <row r="104" spans="2:8" ht="14.45" customHeight="1" x14ac:dyDescent="0.25">
      <c r="B104" s="295" t="s">
        <v>54</v>
      </c>
      <c r="C104" s="296"/>
      <c r="D104" s="297"/>
      <c r="E104" s="205" t="s">
        <v>55</v>
      </c>
      <c r="F104" s="104">
        <f t="shared" si="31"/>
        <v>17500</v>
      </c>
      <c r="G104" s="104">
        <f t="shared" si="31"/>
        <v>0</v>
      </c>
      <c r="H104" s="105">
        <f t="shared" si="31"/>
        <v>17500</v>
      </c>
    </row>
    <row r="105" spans="2:8" ht="14.45" customHeight="1" x14ac:dyDescent="0.25">
      <c r="B105" s="298">
        <v>3</v>
      </c>
      <c r="C105" s="299"/>
      <c r="D105" s="300"/>
      <c r="E105" s="201" t="s">
        <v>15</v>
      </c>
      <c r="F105" s="5">
        <f t="shared" ref="F105:H105" si="32">+F106+F107</f>
        <v>17500</v>
      </c>
      <c r="G105" s="5">
        <f t="shared" si="32"/>
        <v>0</v>
      </c>
      <c r="H105" s="42">
        <f t="shared" si="32"/>
        <v>17500</v>
      </c>
    </row>
    <row r="106" spans="2:8" ht="14.45" customHeight="1" x14ac:dyDescent="0.25">
      <c r="B106" s="292">
        <v>31</v>
      </c>
      <c r="C106" s="293"/>
      <c r="D106" s="294"/>
      <c r="E106" s="201" t="s">
        <v>16</v>
      </c>
      <c r="F106" s="6">
        <v>17500</v>
      </c>
      <c r="G106" s="6">
        <v>0</v>
      </c>
      <c r="H106" s="43">
        <f t="shared" ref="H106:H107" si="33">+F106+G106</f>
        <v>17500</v>
      </c>
    </row>
    <row r="107" spans="2:8" ht="14.45" customHeight="1" x14ac:dyDescent="0.25">
      <c r="B107" s="292">
        <v>32</v>
      </c>
      <c r="C107" s="293"/>
      <c r="D107" s="294"/>
      <c r="E107" s="201" t="s">
        <v>28</v>
      </c>
      <c r="F107" s="6">
        <v>0</v>
      </c>
      <c r="G107" s="6">
        <v>0</v>
      </c>
      <c r="H107" s="43">
        <f t="shared" si="33"/>
        <v>0</v>
      </c>
    </row>
    <row r="108" spans="2:8" ht="24" customHeight="1" x14ac:dyDescent="0.25">
      <c r="B108" s="304" t="s">
        <v>137</v>
      </c>
      <c r="C108" s="305"/>
      <c r="D108" s="306"/>
      <c r="E108" s="198" t="s">
        <v>64</v>
      </c>
      <c r="F108" s="66">
        <f t="shared" ref="F108:H109" si="34">+F109</f>
        <v>234720</v>
      </c>
      <c r="G108" s="66">
        <f t="shared" si="34"/>
        <v>59500</v>
      </c>
      <c r="H108" s="67">
        <f t="shared" si="34"/>
        <v>294220</v>
      </c>
    </row>
    <row r="109" spans="2:8" ht="14.45" customHeight="1" x14ac:dyDescent="0.25">
      <c r="B109" s="295" t="s">
        <v>54</v>
      </c>
      <c r="C109" s="296"/>
      <c r="D109" s="297"/>
      <c r="E109" s="205" t="s">
        <v>55</v>
      </c>
      <c r="F109" s="104">
        <f t="shared" si="34"/>
        <v>234720</v>
      </c>
      <c r="G109" s="104">
        <f t="shared" si="34"/>
        <v>59500</v>
      </c>
      <c r="H109" s="105">
        <f t="shared" si="34"/>
        <v>294220</v>
      </c>
    </row>
    <row r="110" spans="2:8" ht="14.45" customHeight="1" x14ac:dyDescent="0.25">
      <c r="B110" s="298">
        <v>3</v>
      </c>
      <c r="C110" s="299"/>
      <c r="D110" s="300"/>
      <c r="E110" s="201" t="s">
        <v>15</v>
      </c>
      <c r="F110" s="5">
        <f t="shared" ref="F110:H110" si="35">+F111+F112</f>
        <v>234720</v>
      </c>
      <c r="G110" s="5">
        <f t="shared" si="35"/>
        <v>59500</v>
      </c>
      <c r="H110" s="42">
        <f t="shared" si="35"/>
        <v>294220</v>
      </c>
    </row>
    <row r="111" spans="2:8" x14ac:dyDescent="0.25">
      <c r="B111" s="292">
        <v>31</v>
      </c>
      <c r="C111" s="293"/>
      <c r="D111" s="294"/>
      <c r="E111" s="201" t="s">
        <v>16</v>
      </c>
      <c r="F111" s="6">
        <v>228000</v>
      </c>
      <c r="G111" s="6">
        <v>57900</v>
      </c>
      <c r="H111" s="43">
        <f t="shared" ref="H111:H112" si="36">+F111+G111</f>
        <v>285900</v>
      </c>
    </row>
    <row r="112" spans="2:8" x14ac:dyDescent="0.25">
      <c r="B112" s="292">
        <v>32</v>
      </c>
      <c r="C112" s="293"/>
      <c r="D112" s="294"/>
      <c r="E112" s="201" t="s">
        <v>28</v>
      </c>
      <c r="F112" s="6">
        <v>6720</v>
      </c>
      <c r="G112" s="6">
        <v>1600</v>
      </c>
      <c r="H112" s="43">
        <f t="shared" si="36"/>
        <v>8320</v>
      </c>
    </row>
    <row r="113" spans="2:8" ht="38.25" x14ac:dyDescent="0.25">
      <c r="B113" s="304" t="s">
        <v>137</v>
      </c>
      <c r="C113" s="305"/>
      <c r="D113" s="306"/>
      <c r="E113" s="62" t="s">
        <v>65</v>
      </c>
      <c r="F113" s="63">
        <f t="shared" ref="F113:H113" si="37">+F114+F119+F122+F125+F130</f>
        <v>30700</v>
      </c>
      <c r="G113" s="63">
        <f t="shared" si="37"/>
        <v>20000</v>
      </c>
      <c r="H113" s="64">
        <f t="shared" si="37"/>
        <v>50700</v>
      </c>
    </row>
    <row r="114" spans="2:8" x14ac:dyDescent="0.25">
      <c r="B114" s="295" t="s">
        <v>54</v>
      </c>
      <c r="C114" s="296"/>
      <c r="D114" s="297"/>
      <c r="E114" s="103" t="s">
        <v>55</v>
      </c>
      <c r="F114" s="104">
        <f t="shared" ref="F114:H114" si="38">+F115+F117</f>
        <v>15200</v>
      </c>
      <c r="G114" s="104">
        <f t="shared" si="38"/>
        <v>0</v>
      </c>
      <c r="H114" s="105">
        <f t="shared" si="38"/>
        <v>15200</v>
      </c>
    </row>
    <row r="115" spans="2:8" x14ac:dyDescent="0.25">
      <c r="B115" s="298">
        <v>3</v>
      </c>
      <c r="C115" s="299"/>
      <c r="D115" s="300"/>
      <c r="E115" s="31" t="s">
        <v>15</v>
      </c>
      <c r="F115" s="5">
        <f t="shared" ref="F115:H115" si="39">+F116</f>
        <v>13900</v>
      </c>
      <c r="G115" s="5">
        <f t="shared" si="39"/>
        <v>0</v>
      </c>
      <c r="H115" s="42">
        <f t="shared" si="39"/>
        <v>13900</v>
      </c>
    </row>
    <row r="116" spans="2:8" x14ac:dyDescent="0.25">
      <c r="B116" s="292">
        <v>32</v>
      </c>
      <c r="C116" s="293"/>
      <c r="D116" s="294"/>
      <c r="E116" s="31" t="s">
        <v>28</v>
      </c>
      <c r="F116" s="6">
        <v>13900</v>
      </c>
      <c r="G116" s="6"/>
      <c r="H116" s="43">
        <f>+F116+G116</f>
        <v>13900</v>
      </c>
    </row>
    <row r="117" spans="2:8" ht="24.75" customHeight="1" x14ac:dyDescent="0.25">
      <c r="B117" s="298">
        <v>4</v>
      </c>
      <c r="C117" s="299"/>
      <c r="D117" s="300"/>
      <c r="E117" s="31" t="s">
        <v>17</v>
      </c>
      <c r="F117" s="5">
        <f t="shared" ref="F117:H117" si="40">+F118</f>
        <v>1300</v>
      </c>
      <c r="G117" s="5">
        <f t="shared" si="40"/>
        <v>0</v>
      </c>
      <c r="H117" s="42">
        <f t="shared" si="40"/>
        <v>1300</v>
      </c>
    </row>
    <row r="118" spans="2:8" ht="25.5" x14ac:dyDescent="0.25">
      <c r="B118" s="292">
        <v>42</v>
      </c>
      <c r="C118" s="293"/>
      <c r="D118" s="294"/>
      <c r="E118" s="31" t="s">
        <v>42</v>
      </c>
      <c r="F118" s="6">
        <v>1300</v>
      </c>
      <c r="G118" s="6">
        <v>0</v>
      </c>
      <c r="H118" s="43">
        <f>+F118+G118</f>
        <v>1300</v>
      </c>
    </row>
    <row r="119" spans="2:8" ht="25.5" x14ac:dyDescent="0.25">
      <c r="B119" s="295" t="s">
        <v>56</v>
      </c>
      <c r="C119" s="296"/>
      <c r="D119" s="297"/>
      <c r="E119" s="103" t="s">
        <v>57</v>
      </c>
      <c r="F119" s="104">
        <f t="shared" ref="F119:H120" si="41">+F120</f>
        <v>9900</v>
      </c>
      <c r="G119" s="104">
        <f t="shared" si="41"/>
        <v>0</v>
      </c>
      <c r="H119" s="105">
        <f t="shared" si="41"/>
        <v>9900</v>
      </c>
    </row>
    <row r="120" spans="2:8" ht="23.25" customHeight="1" x14ac:dyDescent="0.25">
      <c r="B120" s="298">
        <v>4</v>
      </c>
      <c r="C120" s="299"/>
      <c r="D120" s="300"/>
      <c r="E120" s="31" t="s">
        <v>17</v>
      </c>
      <c r="F120" s="5">
        <f t="shared" si="41"/>
        <v>9900</v>
      </c>
      <c r="G120" s="5">
        <f t="shared" si="41"/>
        <v>0</v>
      </c>
      <c r="H120" s="42">
        <f t="shared" si="41"/>
        <v>9900</v>
      </c>
    </row>
    <row r="121" spans="2:8" ht="25.5" x14ac:dyDescent="0.25">
      <c r="B121" s="292">
        <v>42</v>
      </c>
      <c r="C121" s="293"/>
      <c r="D121" s="294"/>
      <c r="E121" s="31" t="s">
        <v>42</v>
      </c>
      <c r="F121" s="6">
        <v>9900</v>
      </c>
      <c r="G121" s="6">
        <v>0</v>
      </c>
      <c r="H121" s="43">
        <f>+F121+G121</f>
        <v>9900</v>
      </c>
    </row>
    <row r="122" spans="2:8" ht="15" customHeight="1" x14ac:dyDescent="0.25">
      <c r="B122" s="295" t="s">
        <v>58</v>
      </c>
      <c r="C122" s="296"/>
      <c r="D122" s="297"/>
      <c r="E122" s="103" t="s">
        <v>80</v>
      </c>
      <c r="F122" s="104">
        <f t="shared" ref="F122:H123" si="42">+F123</f>
        <v>3500</v>
      </c>
      <c r="G122" s="104">
        <f t="shared" si="42"/>
        <v>14000</v>
      </c>
      <c r="H122" s="105">
        <f t="shared" si="42"/>
        <v>17500</v>
      </c>
    </row>
    <row r="123" spans="2:8" ht="26.25" customHeight="1" x14ac:dyDescent="0.25">
      <c r="B123" s="298">
        <v>4</v>
      </c>
      <c r="C123" s="299"/>
      <c r="D123" s="300"/>
      <c r="E123" s="31" t="s">
        <v>17</v>
      </c>
      <c r="F123" s="5">
        <f t="shared" si="42"/>
        <v>3500</v>
      </c>
      <c r="G123" s="5">
        <f t="shared" si="42"/>
        <v>14000</v>
      </c>
      <c r="H123" s="42">
        <f t="shared" si="42"/>
        <v>17500</v>
      </c>
    </row>
    <row r="124" spans="2:8" ht="25.5" x14ac:dyDescent="0.25">
      <c r="B124" s="292">
        <v>42</v>
      </c>
      <c r="C124" s="293"/>
      <c r="D124" s="294"/>
      <c r="E124" s="31" t="s">
        <v>42</v>
      </c>
      <c r="F124" s="6">
        <v>3500</v>
      </c>
      <c r="G124" s="6">
        <v>14000</v>
      </c>
      <c r="H124" s="43">
        <f>+F124+G124</f>
        <v>17500</v>
      </c>
    </row>
    <row r="125" spans="2:8" ht="25.5" x14ac:dyDescent="0.25">
      <c r="B125" s="295" t="s">
        <v>59</v>
      </c>
      <c r="C125" s="296"/>
      <c r="D125" s="297"/>
      <c r="E125" s="103" t="s">
        <v>60</v>
      </c>
      <c r="F125" s="104">
        <f>+F128+F126</f>
        <v>2000</v>
      </c>
      <c r="G125" s="104">
        <f>+G128+G126</f>
        <v>6000</v>
      </c>
      <c r="H125" s="104">
        <f>+H128+H126</f>
        <v>8000</v>
      </c>
    </row>
    <row r="126" spans="2:8" x14ac:dyDescent="0.25">
      <c r="B126" s="298">
        <v>3</v>
      </c>
      <c r="C126" s="299"/>
      <c r="D126" s="300"/>
      <c r="E126" s="201" t="s">
        <v>15</v>
      </c>
      <c r="F126" s="5">
        <f t="shared" ref="F126:H126" si="43">+F127</f>
        <v>1000</v>
      </c>
      <c r="G126" s="5">
        <f t="shared" si="43"/>
        <v>2000</v>
      </c>
      <c r="H126" s="42">
        <f t="shared" si="43"/>
        <v>3000</v>
      </c>
    </row>
    <row r="127" spans="2:8" x14ac:dyDescent="0.25">
      <c r="B127" s="292">
        <v>32</v>
      </c>
      <c r="C127" s="293"/>
      <c r="D127" s="294"/>
      <c r="E127" s="201" t="s">
        <v>28</v>
      </c>
      <c r="F127" s="6">
        <v>1000</v>
      </c>
      <c r="G127" s="6">
        <v>2000</v>
      </c>
      <c r="H127" s="43">
        <f>+F127+G127</f>
        <v>3000</v>
      </c>
    </row>
    <row r="128" spans="2:8" ht="28.5" customHeight="1" x14ac:dyDescent="0.25">
      <c r="B128" s="298">
        <v>4</v>
      </c>
      <c r="C128" s="299"/>
      <c r="D128" s="300"/>
      <c r="E128" s="31" t="s">
        <v>17</v>
      </c>
      <c r="F128" s="5">
        <f t="shared" ref="F128:H128" si="44">+F129</f>
        <v>1000</v>
      </c>
      <c r="G128" s="5">
        <f t="shared" si="44"/>
        <v>4000</v>
      </c>
      <c r="H128" s="42">
        <f t="shared" si="44"/>
        <v>5000</v>
      </c>
    </row>
    <row r="129" spans="2:8" ht="25.5" x14ac:dyDescent="0.25">
      <c r="B129" s="292">
        <v>42</v>
      </c>
      <c r="C129" s="293"/>
      <c r="D129" s="294"/>
      <c r="E129" s="31" t="s">
        <v>42</v>
      </c>
      <c r="F129" s="6">
        <v>1000</v>
      </c>
      <c r="G129" s="6">
        <v>4000</v>
      </c>
      <c r="H129" s="43">
        <f>+F129+G129</f>
        <v>5000</v>
      </c>
    </row>
    <row r="130" spans="2:8" ht="15" customHeight="1" x14ac:dyDescent="0.25">
      <c r="B130" s="295" t="s">
        <v>66</v>
      </c>
      <c r="C130" s="296"/>
      <c r="D130" s="297"/>
      <c r="E130" s="103" t="s">
        <v>67</v>
      </c>
      <c r="F130" s="104">
        <f t="shared" ref="F130:H131" si="45">+F131</f>
        <v>100</v>
      </c>
      <c r="G130" s="104">
        <f t="shared" si="45"/>
        <v>0</v>
      </c>
      <c r="H130" s="105">
        <f t="shared" si="45"/>
        <v>100</v>
      </c>
    </row>
    <row r="131" spans="2:8" ht="29.25" customHeight="1" x14ac:dyDescent="0.25">
      <c r="B131" s="298">
        <v>4</v>
      </c>
      <c r="C131" s="299"/>
      <c r="D131" s="300"/>
      <c r="E131" s="31" t="s">
        <v>17</v>
      </c>
      <c r="F131" s="5">
        <f t="shared" si="45"/>
        <v>100</v>
      </c>
      <c r="G131" s="5">
        <f t="shared" si="45"/>
        <v>0</v>
      </c>
      <c r="H131" s="42">
        <f t="shared" si="45"/>
        <v>100</v>
      </c>
    </row>
    <row r="132" spans="2:8" ht="25.5" x14ac:dyDescent="0.25">
      <c r="B132" s="292">
        <v>42</v>
      </c>
      <c r="C132" s="293"/>
      <c r="D132" s="294"/>
      <c r="E132" s="31" t="s">
        <v>42</v>
      </c>
      <c r="F132" s="6">
        <v>100</v>
      </c>
      <c r="G132" s="6">
        <v>0</v>
      </c>
      <c r="H132" s="43">
        <f>+F132+G132</f>
        <v>100</v>
      </c>
    </row>
    <row r="133" spans="2:8" ht="25.5" hidden="1" x14ac:dyDescent="0.25">
      <c r="B133" s="304" t="s">
        <v>68</v>
      </c>
      <c r="C133" s="305"/>
      <c r="D133" s="306"/>
      <c r="E133" s="62" t="s">
        <v>69</v>
      </c>
      <c r="F133" s="63">
        <f t="shared" ref="F133:H135" si="46">+F134</f>
        <v>0</v>
      </c>
      <c r="G133" s="63">
        <f t="shared" si="46"/>
        <v>0</v>
      </c>
      <c r="H133" s="64">
        <f t="shared" si="46"/>
        <v>0</v>
      </c>
    </row>
    <row r="134" spans="2:8" ht="25.5" hidden="1" x14ac:dyDescent="0.25">
      <c r="B134" s="310" t="s">
        <v>71</v>
      </c>
      <c r="C134" s="311"/>
      <c r="D134" s="312"/>
      <c r="E134" s="31" t="s">
        <v>70</v>
      </c>
      <c r="F134" s="5">
        <f t="shared" si="46"/>
        <v>0</v>
      </c>
      <c r="G134" s="5">
        <f t="shared" si="46"/>
        <v>0</v>
      </c>
      <c r="H134" s="42">
        <f t="shared" si="46"/>
        <v>0</v>
      </c>
    </row>
    <row r="135" spans="2:8" hidden="1" x14ac:dyDescent="0.25">
      <c r="B135" s="298">
        <v>3</v>
      </c>
      <c r="C135" s="299"/>
      <c r="D135" s="300"/>
      <c r="E135" s="31" t="s">
        <v>15</v>
      </c>
      <c r="F135" s="5">
        <f t="shared" si="46"/>
        <v>0</v>
      </c>
      <c r="G135" s="5">
        <f t="shared" si="46"/>
        <v>0</v>
      </c>
      <c r="H135" s="42">
        <f t="shared" si="46"/>
        <v>0</v>
      </c>
    </row>
    <row r="136" spans="2:8" hidden="1" x14ac:dyDescent="0.25">
      <c r="B136" s="292">
        <v>32</v>
      </c>
      <c r="C136" s="293"/>
      <c r="D136" s="294"/>
      <c r="E136" s="31" t="s">
        <v>28</v>
      </c>
      <c r="F136" s="6">
        <v>0</v>
      </c>
      <c r="G136" s="6">
        <v>0</v>
      </c>
      <c r="H136" s="43">
        <v>0</v>
      </c>
    </row>
    <row r="137" spans="2:8" ht="25.5" x14ac:dyDescent="0.25">
      <c r="B137" s="304" t="s">
        <v>143</v>
      </c>
      <c r="C137" s="305"/>
      <c r="D137" s="306"/>
      <c r="E137" s="116" t="s">
        <v>69</v>
      </c>
      <c r="F137" s="63">
        <f>F138</f>
        <v>300</v>
      </c>
      <c r="G137" s="63">
        <f t="shared" ref="F137:H139" si="47">+G138</f>
        <v>0</v>
      </c>
      <c r="H137" s="64">
        <f t="shared" si="47"/>
        <v>300</v>
      </c>
    </row>
    <row r="138" spans="2:8" x14ac:dyDescent="0.25">
      <c r="B138" s="295" t="s">
        <v>138</v>
      </c>
      <c r="C138" s="296"/>
      <c r="D138" s="297"/>
      <c r="E138" s="112" t="s">
        <v>62</v>
      </c>
      <c r="F138" s="104">
        <f t="shared" si="47"/>
        <v>300</v>
      </c>
      <c r="G138" s="104">
        <f t="shared" si="47"/>
        <v>0</v>
      </c>
      <c r="H138" s="105">
        <f t="shared" si="47"/>
        <v>300</v>
      </c>
    </row>
    <row r="139" spans="2:8" x14ac:dyDescent="0.25">
      <c r="B139" s="298">
        <v>3</v>
      </c>
      <c r="C139" s="299"/>
      <c r="D139" s="300"/>
      <c r="E139" s="111" t="s">
        <v>15</v>
      </c>
      <c r="F139" s="5">
        <f t="shared" si="47"/>
        <v>300</v>
      </c>
      <c r="G139" s="5">
        <f t="shared" si="47"/>
        <v>0</v>
      </c>
      <c r="H139" s="42">
        <f t="shared" si="47"/>
        <v>300</v>
      </c>
    </row>
    <row r="140" spans="2:8" x14ac:dyDescent="0.25">
      <c r="B140" s="292">
        <v>32</v>
      </c>
      <c r="C140" s="293"/>
      <c r="D140" s="294"/>
      <c r="E140" s="111" t="s">
        <v>28</v>
      </c>
      <c r="F140" s="6">
        <v>300</v>
      </c>
      <c r="G140" s="6">
        <v>0</v>
      </c>
      <c r="H140" s="43">
        <f>+F140+G140</f>
        <v>300</v>
      </c>
    </row>
    <row r="141" spans="2:8" ht="51" customHeight="1" x14ac:dyDescent="0.25">
      <c r="B141" s="304" t="s">
        <v>142</v>
      </c>
      <c r="C141" s="305"/>
      <c r="D141" s="306"/>
      <c r="E141" s="62" t="s">
        <v>72</v>
      </c>
      <c r="F141" s="63">
        <f t="shared" ref="F141:H147" si="48">+F142</f>
        <v>1800</v>
      </c>
      <c r="G141" s="63">
        <f t="shared" si="48"/>
        <v>100</v>
      </c>
      <c r="H141" s="64">
        <f t="shared" si="48"/>
        <v>1900</v>
      </c>
    </row>
    <row r="142" spans="2:8" ht="15" customHeight="1" x14ac:dyDescent="0.25">
      <c r="B142" s="295" t="s">
        <v>54</v>
      </c>
      <c r="C142" s="296"/>
      <c r="D142" s="297"/>
      <c r="E142" s="103" t="s">
        <v>55</v>
      </c>
      <c r="F142" s="104">
        <f t="shared" si="48"/>
        <v>1800</v>
      </c>
      <c r="G142" s="104">
        <f t="shared" si="48"/>
        <v>100</v>
      </c>
      <c r="H142" s="105">
        <f t="shared" si="48"/>
        <v>1900</v>
      </c>
    </row>
    <row r="143" spans="2:8" x14ac:dyDescent="0.25">
      <c r="B143" s="298">
        <v>3</v>
      </c>
      <c r="C143" s="299"/>
      <c r="D143" s="300"/>
      <c r="E143" s="31" t="s">
        <v>15</v>
      </c>
      <c r="F143" s="5">
        <f t="shared" si="48"/>
        <v>1800</v>
      </c>
      <c r="G143" s="5">
        <f t="shared" si="48"/>
        <v>100</v>
      </c>
      <c r="H143" s="42">
        <f t="shared" si="48"/>
        <v>1900</v>
      </c>
    </row>
    <row r="144" spans="2:8" x14ac:dyDescent="0.25">
      <c r="B144" s="292">
        <v>32</v>
      </c>
      <c r="C144" s="293"/>
      <c r="D144" s="294"/>
      <c r="E144" s="97" t="s">
        <v>28</v>
      </c>
      <c r="F144" s="6">
        <v>1800</v>
      </c>
      <c r="G144" s="6">
        <v>100</v>
      </c>
      <c r="H144" s="43">
        <f>+F144+G144</f>
        <v>1900</v>
      </c>
    </row>
    <row r="145" spans="2:8" ht="25.5" x14ac:dyDescent="0.25">
      <c r="B145" s="316" t="s">
        <v>141</v>
      </c>
      <c r="C145" s="317"/>
      <c r="D145" s="318"/>
      <c r="E145" s="108" t="s">
        <v>79</v>
      </c>
      <c r="F145" s="109">
        <f>+F146+F149</f>
        <v>1800</v>
      </c>
      <c r="G145" s="109">
        <f t="shared" ref="G145:H145" si="49">+G146+G149</f>
        <v>0</v>
      </c>
      <c r="H145" s="110">
        <f t="shared" si="49"/>
        <v>1800</v>
      </c>
    </row>
    <row r="146" spans="2:8" x14ac:dyDescent="0.25">
      <c r="B146" s="295" t="s">
        <v>54</v>
      </c>
      <c r="C146" s="296"/>
      <c r="D146" s="297"/>
      <c r="E146" s="103" t="s">
        <v>55</v>
      </c>
      <c r="F146" s="104">
        <f t="shared" si="48"/>
        <v>400</v>
      </c>
      <c r="G146" s="104">
        <f t="shared" si="48"/>
        <v>0</v>
      </c>
      <c r="H146" s="105">
        <f t="shared" si="48"/>
        <v>400</v>
      </c>
    </row>
    <row r="147" spans="2:8" x14ac:dyDescent="0.25">
      <c r="B147" s="298">
        <v>3</v>
      </c>
      <c r="C147" s="299"/>
      <c r="D147" s="300"/>
      <c r="E147" s="97" t="s">
        <v>15</v>
      </c>
      <c r="F147" s="5">
        <f t="shared" si="48"/>
        <v>400</v>
      </c>
      <c r="G147" s="5">
        <f t="shared" si="48"/>
        <v>0</v>
      </c>
      <c r="H147" s="42">
        <f t="shared" si="48"/>
        <v>400</v>
      </c>
    </row>
    <row r="148" spans="2:8" x14ac:dyDescent="0.25">
      <c r="B148" s="292">
        <v>38</v>
      </c>
      <c r="C148" s="293"/>
      <c r="D148" s="294"/>
      <c r="E148" s="97" t="s">
        <v>78</v>
      </c>
      <c r="F148" s="6">
        <v>400</v>
      </c>
      <c r="G148" s="6">
        <v>0</v>
      </c>
      <c r="H148" s="43">
        <f>+F148+G148</f>
        <v>400</v>
      </c>
    </row>
    <row r="149" spans="2:8" x14ac:dyDescent="0.25">
      <c r="B149" s="295" t="s">
        <v>61</v>
      </c>
      <c r="C149" s="296"/>
      <c r="D149" s="297"/>
      <c r="E149" s="103" t="s">
        <v>62</v>
      </c>
      <c r="F149" s="106">
        <f t="shared" ref="F149:H150" si="50">+F150</f>
        <v>1400</v>
      </c>
      <c r="G149" s="106">
        <f t="shared" si="50"/>
        <v>0</v>
      </c>
      <c r="H149" s="107">
        <f t="shared" si="50"/>
        <v>1400</v>
      </c>
    </row>
    <row r="150" spans="2:8" x14ac:dyDescent="0.25">
      <c r="B150" s="298">
        <v>3</v>
      </c>
      <c r="C150" s="299"/>
      <c r="D150" s="300"/>
      <c r="E150" s="97" t="s">
        <v>15</v>
      </c>
      <c r="F150" s="5">
        <f t="shared" si="50"/>
        <v>1400</v>
      </c>
      <c r="G150" s="5">
        <f t="shared" si="50"/>
        <v>0</v>
      </c>
      <c r="H150" s="42">
        <f t="shared" si="50"/>
        <v>1400</v>
      </c>
    </row>
    <row r="151" spans="2:8" ht="26.25" thickBot="1" x14ac:dyDescent="0.3">
      <c r="B151" s="313">
        <v>38</v>
      </c>
      <c r="C151" s="314"/>
      <c r="D151" s="315"/>
      <c r="E151" s="51" t="s">
        <v>117</v>
      </c>
      <c r="F151" s="48">
        <v>1400</v>
      </c>
      <c r="G151" s="48">
        <v>0</v>
      </c>
      <c r="H151" s="52">
        <f>+F151+G151</f>
        <v>1400</v>
      </c>
    </row>
  </sheetData>
  <mergeCells count="134">
    <mergeCell ref="B108:D108"/>
    <mergeCell ref="B122:D122"/>
    <mergeCell ref="B123:D123"/>
    <mergeCell ref="B124:D124"/>
    <mergeCell ref="B125:D125"/>
    <mergeCell ref="B113:D113"/>
    <mergeCell ref="B109:D109"/>
    <mergeCell ref="B110:D110"/>
    <mergeCell ref="B111:D111"/>
    <mergeCell ref="B112:D112"/>
    <mergeCell ref="B93:D93"/>
    <mergeCell ref="B94:D94"/>
    <mergeCell ref="B103:D103"/>
    <mergeCell ref="B104:D104"/>
    <mergeCell ref="B58:D58"/>
    <mergeCell ref="B59:D59"/>
    <mergeCell ref="B83:D83"/>
    <mergeCell ref="B84:D84"/>
    <mergeCell ref="B62:D62"/>
    <mergeCell ref="B74:D74"/>
    <mergeCell ref="B75:D75"/>
    <mergeCell ref="B76:D76"/>
    <mergeCell ref="B77:D77"/>
    <mergeCell ref="B78:D78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80:D80"/>
    <mergeCell ref="B133:D133"/>
    <mergeCell ref="B134:D134"/>
    <mergeCell ref="B135:D135"/>
    <mergeCell ref="B136:D136"/>
    <mergeCell ref="B151:D151"/>
    <mergeCell ref="B145:D145"/>
    <mergeCell ref="B146:D146"/>
    <mergeCell ref="B147:D147"/>
    <mergeCell ref="B148:D148"/>
    <mergeCell ref="B149:D149"/>
    <mergeCell ref="B137:D137"/>
    <mergeCell ref="B138:D138"/>
    <mergeCell ref="B139:D139"/>
    <mergeCell ref="B140:D140"/>
    <mergeCell ref="B150:D150"/>
    <mergeCell ref="B141:D141"/>
    <mergeCell ref="B142:D142"/>
    <mergeCell ref="B143:D143"/>
    <mergeCell ref="B144:D144"/>
    <mergeCell ref="B96:D96"/>
    <mergeCell ref="B128:D128"/>
    <mergeCell ref="B129:D129"/>
    <mergeCell ref="B130:D130"/>
    <mergeCell ref="B131:D131"/>
    <mergeCell ref="B132:D132"/>
    <mergeCell ref="B114:D114"/>
    <mergeCell ref="B115:D115"/>
    <mergeCell ref="B116:D116"/>
    <mergeCell ref="B117:D117"/>
    <mergeCell ref="B118:D118"/>
    <mergeCell ref="B119:D119"/>
    <mergeCell ref="B120:D120"/>
    <mergeCell ref="B121:D121"/>
    <mergeCell ref="B105:D105"/>
    <mergeCell ref="B106:D106"/>
    <mergeCell ref="B107:D107"/>
    <mergeCell ref="B126:D126"/>
    <mergeCell ref="B127:D127"/>
    <mergeCell ref="B97:D97"/>
    <mergeCell ref="B98:D98"/>
    <mergeCell ref="B99:D99"/>
    <mergeCell ref="B100:D100"/>
    <mergeCell ref="B101:D101"/>
    <mergeCell ref="B32:D32"/>
    <mergeCell ref="B81:D81"/>
    <mergeCell ref="B82:D82"/>
    <mergeCell ref="B85:D85"/>
    <mergeCell ref="B86:D86"/>
    <mergeCell ref="B87:D87"/>
    <mergeCell ref="B88:D88"/>
    <mergeCell ref="B89:D89"/>
    <mergeCell ref="B92:D92"/>
    <mergeCell ref="B16:D16"/>
    <mergeCell ref="B14:D14"/>
    <mergeCell ref="B63:D63"/>
    <mergeCell ref="B28:D28"/>
    <mergeCell ref="B33:D33"/>
    <mergeCell ref="B34:D34"/>
    <mergeCell ref="B35:D35"/>
    <mergeCell ref="B36:D36"/>
    <mergeCell ref="B39:D39"/>
    <mergeCell ref="B40:D40"/>
    <mergeCell ref="B41:D41"/>
    <mergeCell ref="B43:D43"/>
    <mergeCell ref="B42:D42"/>
    <mergeCell ref="B37:D37"/>
    <mergeCell ref="B45:D45"/>
    <mergeCell ref="B46:D46"/>
    <mergeCell ref="B47:D47"/>
    <mergeCell ref="B54:D54"/>
    <mergeCell ref="B50:D50"/>
    <mergeCell ref="B51:D51"/>
    <mergeCell ref="B53:D53"/>
    <mergeCell ref="B55:D55"/>
    <mergeCell ref="B56:D56"/>
    <mergeCell ref="B57:D57"/>
    <mergeCell ref="B1:H1"/>
    <mergeCell ref="B3:H3"/>
    <mergeCell ref="B5:D5"/>
    <mergeCell ref="B6:D6"/>
    <mergeCell ref="B7:D7"/>
    <mergeCell ref="B8:D8"/>
    <mergeCell ref="B27:D27"/>
    <mergeCell ref="B30:D30"/>
    <mergeCell ref="B31:D31"/>
    <mergeCell ref="B22:D22"/>
    <mergeCell ref="B23:D23"/>
    <mergeCell ref="B25:D25"/>
    <mergeCell ref="B26:D26"/>
    <mergeCell ref="B9:D9"/>
    <mergeCell ref="B10:D10"/>
    <mergeCell ref="B17:D17"/>
    <mergeCell ref="B18:D18"/>
    <mergeCell ref="B19:D19"/>
    <mergeCell ref="B20:D20"/>
    <mergeCell ref="B21:D21"/>
    <mergeCell ref="B11:D11"/>
    <mergeCell ref="B12:D12"/>
    <mergeCell ref="B13:D13"/>
    <mergeCell ref="B15:D15"/>
  </mergeCells>
  <pageMargins left="0.7" right="0.7" top="0.75" bottom="0.75" header="0.3" footer="0.3"/>
  <pageSetup paperSize="9" scale="77" fitToHeight="0" orientation="portrait" r:id="rId1"/>
  <ignoredErrors>
    <ignoredError sqref="H148 H132 H129 H124 H121 H117:H118 H116 H28 H1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SAŽETAK</vt:lpstr>
      <vt:lpstr> Račun prih. i rash. ekonomska </vt:lpstr>
      <vt:lpstr> Račun prih. i rash. izvori fin</vt:lpstr>
      <vt:lpstr>Rashodi prema funkcijskoj kl</vt:lpstr>
      <vt:lpstr>Račun financiranja</vt:lpstr>
      <vt:lpstr> Račun financiranja</vt:lpstr>
      <vt:lpstr>POSEBNI DIO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Nikolina Perić</cp:lastModifiedBy>
  <cp:lastPrinted>2026-06-26T12:44:10Z</cp:lastPrinted>
  <dcterms:created xsi:type="dcterms:W3CDTF">2022-08-12T12:51:27Z</dcterms:created>
  <dcterms:modified xsi:type="dcterms:W3CDTF">2026-07-13T07:42:08Z</dcterms:modified>
</cp:coreProperties>
</file>